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</sheets>
  <definedNames>
    <definedName name="_xlnm.Print_Area" localSheetId="0">Лист1!$A$1:$G$42</definedName>
  </definedNames>
  <calcPr calcId="152511"/>
</workbook>
</file>

<file path=xl/calcChain.xml><?xml version="1.0" encoding="utf-8"?>
<calcChain xmlns="http://schemas.openxmlformats.org/spreadsheetml/2006/main">
  <c r="E13" i="1" l="1"/>
  <c r="E40" i="1" l="1"/>
  <c r="D40" i="1"/>
  <c r="G21" i="1" l="1"/>
  <c r="G19" i="1"/>
  <c r="E36" i="1" l="1"/>
  <c r="D10" i="1" l="1"/>
  <c r="D9" i="1"/>
  <c r="D8" i="1"/>
  <c r="D7" i="1"/>
  <c r="E10" i="1"/>
  <c r="E9" i="1" l="1"/>
  <c r="E8" i="1"/>
  <c r="E7" i="1"/>
  <c r="D36" i="1" l="1"/>
  <c r="D30" i="1"/>
  <c r="D13" i="1"/>
  <c r="G12" i="1" l="1"/>
  <c r="G40" i="1" l="1"/>
  <c r="G42" i="1"/>
  <c r="G28" i="1"/>
  <c r="G29" i="1"/>
  <c r="G30" i="1"/>
  <c r="G31" i="1"/>
  <c r="G32" i="1"/>
  <c r="G33" i="1"/>
  <c r="G34" i="1"/>
  <c r="G35" i="1"/>
  <c r="G36" i="1"/>
  <c r="G37" i="1"/>
  <c r="G38" i="1"/>
  <c r="G39" i="1"/>
  <c r="G27" i="1"/>
  <c r="G24" i="1"/>
  <c r="G25" i="1"/>
  <c r="G23" i="1"/>
  <c r="G7" i="1"/>
  <c r="G8" i="1"/>
  <c r="G9" i="1"/>
  <c r="G10" i="1"/>
  <c r="G11" i="1"/>
  <c r="G13" i="1"/>
  <c r="G14" i="1"/>
  <c r="G15" i="1"/>
  <c r="G16" i="1"/>
  <c r="G17" i="1"/>
  <c r="G18" i="1"/>
  <c r="G6" i="1"/>
</calcChain>
</file>

<file path=xl/sharedStrings.xml><?xml version="1.0" encoding="utf-8"?>
<sst xmlns="http://schemas.openxmlformats.org/spreadsheetml/2006/main" count="79" uniqueCount="79">
  <si>
    <t>№</t>
  </si>
  <si>
    <t>Наименование показателей</t>
  </si>
  <si>
    <t>Накопление и сохранение человеческого капитала</t>
  </si>
  <si>
    <t>Численность постоянного населения (среднегодовая), тыс. человек</t>
  </si>
  <si>
    <t>Общий коэффициент рождаемости, промилле</t>
  </si>
  <si>
    <t>Общий коэффициент смертности, промилле</t>
  </si>
  <si>
    <t>Коэффициент естественного прироста, промилле</t>
  </si>
  <si>
    <t>Среднедушевые денежные доходы (в месяц), рублей</t>
  </si>
  <si>
    <t>Среднемесячная номинальная начисленная заработная плата в целом по муниципальному образованию, рублей</t>
  </si>
  <si>
    <t>Среднегодовая численность занятых в экономике, тыс. человек</t>
  </si>
  <si>
    <t>Уровень зарегистрированной безработицы (на конец года), %</t>
  </si>
  <si>
    <t>Уровень фактической обеспеченности дошкольными образовательными учреждениями, % от норматива</t>
  </si>
  <si>
    <t>Уровень фактической обеспеченности учреждениями общего образования детей, % от норматива</t>
  </si>
  <si>
    <t>Уровень обеспеченности учреждениями культурно-досугового типа, % от норматива</t>
  </si>
  <si>
    <t>Уровень фактической обеспеченности спортивными сооружениями, % от норматива</t>
  </si>
  <si>
    <t>Доля населения, систематически занимающегося физической культурой и спортом, от общей численности населения, %</t>
  </si>
  <si>
    <t>Стабильное экономическое развитие</t>
  </si>
  <si>
    <t>Объем промышленного производства, млн  рублей</t>
  </si>
  <si>
    <t>Производство основных видов промышленной продукции:</t>
  </si>
  <si>
    <t>Газ природный и попутный, млн  куб. м.</t>
  </si>
  <si>
    <t>Объем производства сельскохозяйственной продукции, млн  рублей</t>
  </si>
  <si>
    <t>Производство продуктов животноводства в хозяйствах всех категорий:</t>
  </si>
  <si>
    <t>Скот и птица на убой (в живом весе), т</t>
  </si>
  <si>
    <t>Молоко, т</t>
  </si>
  <si>
    <t>Яйца, тыс.штук</t>
  </si>
  <si>
    <t>Среднесписочная численность работников (без внешних совместителей) малых и средних предприятий, человек</t>
  </si>
  <si>
    <t>Среднесписочная численность работников (без внешних совместителей) субъектов малого и среднего предпринимательства, человек</t>
  </si>
  <si>
    <t>Протяженность автомобильных дорог общего пользования местного значения, км</t>
  </si>
  <si>
    <t>Протяженность автомобильных дорог общего пользования местного значения, не отвечающих нормативным требованиям, км</t>
  </si>
  <si>
    <t>Доля протяженности автомобильных дорог общего пользования местного значения с твердым покрытием в общей протяженности автомобильных дорог общего пользования местного значения, %</t>
  </si>
  <si>
    <t>Общий годовой объем ввода жилья, тыс. кв. м</t>
  </si>
  <si>
    <t xml:space="preserve">Общая площадь жилых помещений, приходящаяся в среднем на одного жителя, кв. м </t>
  </si>
  <si>
    <t>Объем инвестиций в основной капитал за счет всех источников финансирования, млн рублей</t>
  </si>
  <si>
    <t>Объем инвестиций в основной капитал на душу населения (тыс. рублей)</t>
  </si>
  <si>
    <t>1.1.</t>
  </si>
  <si>
    <t>1.2.</t>
  </si>
  <si>
    <t>1.3.</t>
  </si>
  <si>
    <t>% исполнения (отчет/цел-ой показатель)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</si>
  <si>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</si>
  <si>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</si>
  <si>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</si>
  <si>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</si>
  <si>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</si>
  <si>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</si>
  <si>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</si>
  <si>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</si>
  <si>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</si>
  <si>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</si>
  <si>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</si>
  <si>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</si>
  <si>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</si>
  <si>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</si>
  <si>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</si>
  <si>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</si>
  <si>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</si>
  <si>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</si>
  <si>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</si>
  <si>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</si>
  <si>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</si>
  <si>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</si>
  <si>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</si>
  <si>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</si>
  <si>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</si>
  <si>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</si>
  <si>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3.1.</t>
  </si>
  <si>
    <t>1.</t>
  </si>
  <si>
    <t>2.</t>
  </si>
  <si>
    <t>3.</t>
  </si>
  <si>
    <t>2022 год</t>
  </si>
  <si>
    <t>2023 год</t>
  </si>
  <si>
    <t>Коэффициент миграционного прироста (на 1 тыс. чел.)</t>
  </si>
  <si>
    <t>Нефть сырая, включая газовый конденсат, млн. т</t>
  </si>
  <si>
    <t>Количество субъектов малого и среднего предпринимательства, включая самозанятых (на конец года), ед.</t>
  </si>
  <si>
    <t>Доля занятых в малом и среднем предпринимательстве от всех занятых в экономике муниципального района, %</t>
  </si>
  <si>
    <t>Количество мероприятий в рамках осуществления международных и внешнеэкономических связей, ед.</t>
  </si>
  <si>
    <t>Развитие отношений в сфере международных и внешнеэкономических связей органов местного самоуправления</t>
  </si>
  <si>
    <t>Оценка эффективности реализации Стратегии социально-экономического развития
Белоярского района до 2036 года за 2024 год</t>
  </si>
  <si>
    <t>2024 год</t>
  </si>
  <si>
    <t xml:space="preserve">целевой показатель на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</si>
</sst>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,##0\ _₽"/>
    <numFmt numFmtId="167" formatCode="#,##0.0\ _₽"/>
    <numFmt numFmtId="168" formatCode="#,##0.0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" fontId="1" fillId="0" borderId="5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16" fontId="1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5" zoomScaleNormal="100" zoomScaleSheetLayoutView="100" workbookViewId="0">
      <selection activeCell="I15" sqref="I15"/>
    </sheetView>
  </sheetViews>
  <sheetFormatPr defaultColWidth="9.140625" defaultRowHeight="15" x14ac:dyDescent="0.25"/>
  <cols>
    <col min="1" max="1" width="6.85546875" style="21" customWidth="1"/>
    <col min="2" max="2" width="43.28515625" style="22" customWidth="1"/>
    <col min="3" max="6" width="12.28515625" style="21" customWidth="1"/>
    <col min="7" max="7" width="14.5703125" style="21" customWidth="1"/>
    <col min="8" max="16384" width="9.140625" style="18"/>
  </cols>
  <sheetData>
    <row r="1" spans="1:7" s="4" customFormat="1" x14ac:dyDescent="0.25">
      <c r="A1" s="13"/>
      <c r="B1" s="14"/>
      <c r="C1" s="13"/>
      <c r="D1" s="13"/>
      <c r="E1" s="13"/>
      <c r="F1" s="13"/>
      <c r="G1" s="13"/>
    </row>
    <row r="2" spans="1:7" s="4" customFormat="1" ht="31.7" customHeight="1" x14ac:dyDescent="0.25">
      <c r="A2" s="24" t="s">
        <v>76</v>
      </c>
      <c r="B2" s="24"/>
      <c r="C2" s="24"/>
      <c r="D2" s="24"/>
      <c r="E2" s="24"/>
      <c r="F2" s="24"/>
      <c r="G2" s="24"/>
    </row>
    <row r="3" spans="1:7" s="4" customFormat="1" x14ac:dyDescent="0.25">
      <c r="A3" s="13"/>
      <c r="B3" s="14"/>
      <c r="C3" s="13"/>
      <c r="D3" s="13"/>
      <c r="E3" s="13"/>
      <c r="F3" s="13"/>
      <c r="G3" s="13"/>
    </row>
    <row r="4" spans="1:7" s="8" customFormat="1" ht="59.25" customHeight="1" x14ac:dyDescent="0.25">
      <c r="A4" s="5" t="s">
        <v>0</v>
      </c>
      <c r="B4" s="6" t="s">
        <v>1</v>
      </c>
      <c r="C4" s="7" t="s">
        <v>68</v>
      </c>
      <c r="D4" s="7" t="s">
        <v>69</v>
      </c>
      <c r="E4" s="7" t="s">
        <v>77</v>
      </c>
      <c r="F4" s="7" t="s">
        <v>78</v>
      </c>
      <c r="G4" s="7" t="s">
        <v>37</v>
      </c>
    </row>
    <row r="5" spans="1:7" s="19" customFormat="1" ht="18" customHeight="1" x14ac:dyDescent="0.25">
      <c r="A5" s="5" t="s">
        <v>65</v>
      </c>
      <c r="B5" s="28" t="s">
        <v>2</v>
      </c>
      <c r="C5" s="29"/>
      <c r="D5" s="29"/>
      <c r="E5" s="29"/>
      <c r="F5" s="29"/>
      <c r="G5" s="30"/>
    </row>
    <row r="6" spans="1:7" ht="30" x14ac:dyDescent="0.25">
      <c r="A6" s="9" t="s">
        <v>34</v>
      </c>
      <c r="B6" s="10" t="s">
        <v>3</v>
      </c>
      <c r="C6" s="1">
        <v>28.829000000000001</v>
      </c>
      <c r="D6" s="1">
        <v>28.638000000000002</v>
      </c>
      <c r="E6" s="1">
        <v>28.417000000000002</v>
      </c>
      <c r="F6" s="1">
        <v>28.751000000000001</v>
      </c>
      <c r="G6" s="11">
        <f>E6/F6*100</f>
        <v>98.838301276477338</v>
      </c>
    </row>
    <row r="7" spans="1:7" x14ac:dyDescent="0.25">
      <c r="A7" s="9" t="s">
        <v>35</v>
      </c>
      <c r="B7" s="10" t="s">
        <v>4</v>
      </c>
      <c r="C7" s="11">
        <v>8.6999999999999993</v>
      </c>
      <c r="D7" s="11">
        <f>282/D6</f>
        <v>9.8470563586842648</v>
      </c>
      <c r="E7" s="11">
        <f>197/E6</f>
        <v>6.932470000351902</v>
      </c>
      <c r="F7" s="1">
        <v>8.9</v>
      </c>
      <c r="G7" s="11">
        <f t="shared" ref="G7:G18" si="0">E7/F7*100</f>
        <v>77.892921352268559</v>
      </c>
    </row>
    <row r="8" spans="1:7" x14ac:dyDescent="0.25">
      <c r="A8" s="9" t="s">
        <v>36</v>
      </c>
      <c r="B8" s="10" t="s">
        <v>5</v>
      </c>
      <c r="C8" s="1">
        <v>6.4</v>
      </c>
      <c r="D8" s="11">
        <f>209/D6</f>
        <v>7.2979956700886932</v>
      </c>
      <c r="E8" s="11">
        <f>193/E6</f>
        <v>6.7917091881620157</v>
      </c>
      <c r="F8" s="1">
        <v>6.1</v>
      </c>
      <c r="G8" s="11">
        <f t="shared" si="0"/>
        <v>111.33949488790191</v>
      </c>
    </row>
    <row r="9" spans="1:7" ht="30" x14ac:dyDescent="0.25">
      <c r="A9" s="9" t="s">
        <v>38</v>
      </c>
      <c r="B9" s="10" t="s">
        <v>6</v>
      </c>
      <c r="C9" s="1">
        <v>2.2999999999999998</v>
      </c>
      <c r="D9" s="11">
        <f>73/D6</f>
        <v>2.549060688595572</v>
      </c>
      <c r="E9" s="11">
        <f>4/E6</f>
        <v>0.14076081218988631</v>
      </c>
      <c r="F9" s="1">
        <v>2.8</v>
      </c>
      <c r="G9" s="11">
        <f t="shared" si="0"/>
        <v>5.0271718639245115</v>
      </c>
    </row>
    <row r="10" spans="1:7" ht="30" x14ac:dyDescent="0.25">
      <c r="A10" s="9" t="s">
        <v>39</v>
      </c>
      <c r="B10" s="10" t="s">
        <v>70</v>
      </c>
      <c r="C10" s="11">
        <v>-4.5</v>
      </c>
      <c r="D10" s="11">
        <f>-392/D6</f>
        <v>-13.688106711362524</v>
      </c>
      <c r="E10" s="11">
        <f>-127/E6</f>
        <v>-4.4691557870288907</v>
      </c>
      <c r="F10" s="1">
        <v>-3.7</v>
      </c>
      <c r="G10" s="11">
        <f t="shared" si="0"/>
        <v>120.78799424402406</v>
      </c>
    </row>
    <row r="11" spans="1:7" ht="30" x14ac:dyDescent="0.25">
      <c r="A11" s="9" t="s">
        <v>40</v>
      </c>
      <c r="B11" s="10" t="s">
        <v>7</v>
      </c>
      <c r="C11" s="3">
        <v>62964</v>
      </c>
      <c r="D11" s="3">
        <v>67520</v>
      </c>
      <c r="E11" s="3">
        <v>73752</v>
      </c>
      <c r="F11" s="3">
        <v>71605</v>
      </c>
      <c r="G11" s="11">
        <f t="shared" si="0"/>
        <v>102.99839396690176</v>
      </c>
    </row>
    <row r="12" spans="1:7" ht="45" x14ac:dyDescent="0.25">
      <c r="A12" s="9" t="s">
        <v>41</v>
      </c>
      <c r="B12" s="10" t="s">
        <v>8</v>
      </c>
      <c r="C12" s="15">
        <v>121713.4</v>
      </c>
      <c r="D12" s="15">
        <v>132721</v>
      </c>
      <c r="E12" s="15">
        <v>146471</v>
      </c>
      <c r="F12" s="15">
        <v>140038</v>
      </c>
      <c r="G12" s="11">
        <f>E12/F12*100</f>
        <v>104.59375312415202</v>
      </c>
    </row>
    <row r="13" spans="1:7" ht="30" x14ac:dyDescent="0.25">
      <c r="A13" s="9" t="s">
        <v>42</v>
      </c>
      <c r="B13" s="10" t="s">
        <v>9</v>
      </c>
      <c r="C13" s="1">
        <v>14.394</v>
      </c>
      <c r="D13" s="23">
        <f>10.692+3.601</f>
        <v>14.292999999999999</v>
      </c>
      <c r="E13" s="23">
        <f>10.475+E32/1000</f>
        <v>14.276</v>
      </c>
      <c r="F13" s="1">
        <v>14.599</v>
      </c>
      <c r="G13" s="11">
        <f t="shared" si="0"/>
        <v>97.787519693129667</v>
      </c>
    </row>
    <row r="14" spans="1:7" ht="30" x14ac:dyDescent="0.25">
      <c r="A14" s="9" t="s">
        <v>43</v>
      </c>
      <c r="B14" s="10" t="s">
        <v>10</v>
      </c>
      <c r="C14" s="17">
        <v>0.44</v>
      </c>
      <c r="D14" s="17">
        <v>0.42</v>
      </c>
      <c r="E14" s="17">
        <v>0.42</v>
      </c>
      <c r="F14" s="1">
        <v>0.49</v>
      </c>
      <c r="G14" s="11">
        <f t="shared" si="0"/>
        <v>85.714285714285708</v>
      </c>
    </row>
    <row r="15" spans="1:7" ht="45" x14ac:dyDescent="0.25">
      <c r="A15" s="9" t="s">
        <v>44</v>
      </c>
      <c r="B15" s="10" t="s">
        <v>11</v>
      </c>
      <c r="C15" s="1">
        <v>135</v>
      </c>
      <c r="D15" s="1">
        <v>109</v>
      </c>
      <c r="E15" s="1">
        <v>119</v>
      </c>
      <c r="F15" s="1">
        <v>114</v>
      </c>
      <c r="G15" s="11">
        <f t="shared" si="0"/>
        <v>104.3859649122807</v>
      </c>
    </row>
    <row r="16" spans="1:7" ht="45" x14ac:dyDescent="0.25">
      <c r="A16" s="9" t="s">
        <v>45</v>
      </c>
      <c r="B16" s="10" t="s">
        <v>12</v>
      </c>
      <c r="C16" s="1">
        <v>99</v>
      </c>
      <c r="D16" s="1">
        <v>84</v>
      </c>
      <c r="E16" s="1">
        <v>84</v>
      </c>
      <c r="F16" s="1">
        <v>84</v>
      </c>
      <c r="G16" s="11">
        <f t="shared" si="0"/>
        <v>100</v>
      </c>
    </row>
    <row r="17" spans="1:7" ht="30" x14ac:dyDescent="0.25">
      <c r="A17" s="9" t="s">
        <v>46</v>
      </c>
      <c r="B17" s="10" t="s">
        <v>13</v>
      </c>
      <c r="C17" s="1">
        <v>113.3</v>
      </c>
      <c r="D17" s="1">
        <v>113.3</v>
      </c>
      <c r="E17" s="1">
        <v>113.3</v>
      </c>
      <c r="F17" s="1">
        <v>113.3</v>
      </c>
      <c r="G17" s="11">
        <f t="shared" si="0"/>
        <v>100</v>
      </c>
    </row>
    <row r="18" spans="1:7" ht="30" x14ac:dyDescent="0.25">
      <c r="A18" s="12" t="s">
        <v>47</v>
      </c>
      <c r="B18" s="10" t="s">
        <v>14</v>
      </c>
      <c r="C18" s="1">
        <v>104.3</v>
      </c>
      <c r="D18" s="1">
        <v>104.6</v>
      </c>
      <c r="E18" s="1">
        <v>108.4</v>
      </c>
      <c r="F18" s="1">
        <v>105.5</v>
      </c>
      <c r="G18" s="11">
        <f t="shared" si="0"/>
        <v>102.74881516587678</v>
      </c>
    </row>
    <row r="19" spans="1:7" ht="45" x14ac:dyDescent="0.25">
      <c r="A19" s="12" t="s">
        <v>48</v>
      </c>
      <c r="B19" s="10" t="s">
        <v>15</v>
      </c>
      <c r="C19" s="11">
        <v>60.2</v>
      </c>
      <c r="D19" s="11">
        <v>68.099999999999994</v>
      </c>
      <c r="E19" s="11">
        <v>73.8</v>
      </c>
      <c r="F19" s="1">
        <v>70.099999999999994</v>
      </c>
      <c r="G19" s="11">
        <f>E19/F19*100</f>
        <v>105.27817403708988</v>
      </c>
    </row>
    <row r="20" spans="1:7" s="19" customFormat="1" ht="18" customHeight="1" x14ac:dyDescent="0.25">
      <c r="A20" s="5" t="s">
        <v>66</v>
      </c>
      <c r="B20" s="28" t="s">
        <v>16</v>
      </c>
      <c r="C20" s="29"/>
      <c r="D20" s="29"/>
      <c r="E20" s="29"/>
      <c r="F20" s="29"/>
      <c r="G20" s="30"/>
    </row>
    <row r="21" spans="1:7" ht="30" x14ac:dyDescent="0.25">
      <c r="A21" s="9" t="s">
        <v>49</v>
      </c>
      <c r="B21" s="10" t="s">
        <v>17</v>
      </c>
      <c r="C21" s="2">
        <v>60616.5</v>
      </c>
      <c r="D21" s="2">
        <v>47735.775799999996</v>
      </c>
      <c r="E21" s="2">
        <v>44202.8</v>
      </c>
      <c r="F21" s="2">
        <v>54716.1</v>
      </c>
      <c r="G21" s="11">
        <f>E21/F21*100</f>
        <v>80.785728515007477</v>
      </c>
    </row>
    <row r="22" spans="1:7" ht="16.5" customHeight="1" x14ac:dyDescent="0.25">
      <c r="A22" s="31" t="s">
        <v>50</v>
      </c>
      <c r="B22" s="25" t="s">
        <v>18</v>
      </c>
      <c r="C22" s="26"/>
      <c r="D22" s="26"/>
      <c r="E22" s="26"/>
      <c r="F22" s="26"/>
      <c r="G22" s="27"/>
    </row>
    <row r="23" spans="1:7" ht="30" x14ac:dyDescent="0.25">
      <c r="A23" s="32"/>
      <c r="B23" s="10" t="s">
        <v>71</v>
      </c>
      <c r="C23" s="2">
        <v>1.6990000000000001</v>
      </c>
      <c r="D23" s="2">
        <v>1.3</v>
      </c>
      <c r="E23" s="2">
        <v>0.88319999999999999</v>
      </c>
      <c r="F23" s="2">
        <v>1.3</v>
      </c>
      <c r="G23" s="11">
        <f>E23/F23*100</f>
        <v>67.938461538461539</v>
      </c>
    </row>
    <row r="24" spans="1:7" x14ac:dyDescent="0.25">
      <c r="A24" s="32"/>
      <c r="B24" s="10" t="s">
        <v>19</v>
      </c>
      <c r="C24" s="11">
        <v>167</v>
      </c>
      <c r="D24" s="2">
        <v>112.6</v>
      </c>
      <c r="E24" s="2">
        <v>81.5</v>
      </c>
      <c r="F24" s="1">
        <v>116.2</v>
      </c>
      <c r="G24" s="11">
        <f t="shared" ref="G24:G25" si="1">E24/F24*100</f>
        <v>70.137693631669535</v>
      </c>
    </row>
    <row r="25" spans="1:7" ht="30" x14ac:dyDescent="0.25">
      <c r="A25" s="9" t="s">
        <v>51</v>
      </c>
      <c r="B25" s="10" t="s">
        <v>20</v>
      </c>
      <c r="C25" s="11">
        <v>326.12900000000002</v>
      </c>
      <c r="D25" s="11">
        <v>321.62799999999999</v>
      </c>
      <c r="E25" s="11">
        <v>343.154</v>
      </c>
      <c r="F25" s="11">
        <v>316.39999999999998</v>
      </c>
      <c r="G25" s="11">
        <f t="shared" si="1"/>
        <v>108.45575221238938</v>
      </c>
    </row>
    <row r="26" spans="1:7" ht="18" customHeight="1" x14ac:dyDescent="0.25">
      <c r="A26" s="31" t="s">
        <v>52</v>
      </c>
      <c r="B26" s="25" t="s">
        <v>21</v>
      </c>
      <c r="C26" s="26"/>
      <c r="D26" s="26"/>
      <c r="E26" s="26"/>
      <c r="F26" s="26"/>
      <c r="G26" s="27"/>
    </row>
    <row r="27" spans="1:7" x14ac:dyDescent="0.25">
      <c r="A27" s="32"/>
      <c r="B27" s="10" t="s">
        <v>22</v>
      </c>
      <c r="C27" s="1">
        <v>174</v>
      </c>
      <c r="D27" s="1">
        <v>205</v>
      </c>
      <c r="E27" s="1">
        <v>175</v>
      </c>
      <c r="F27" s="1">
        <v>186</v>
      </c>
      <c r="G27" s="11">
        <f>E27/F27*100</f>
        <v>94.086021505376351</v>
      </c>
    </row>
    <row r="28" spans="1:7" x14ac:dyDescent="0.25">
      <c r="A28" s="32"/>
      <c r="B28" s="10" t="s">
        <v>23</v>
      </c>
      <c r="C28" s="3">
        <v>927</v>
      </c>
      <c r="D28" s="3">
        <v>992</v>
      </c>
      <c r="E28" s="3">
        <v>877</v>
      </c>
      <c r="F28" s="3">
        <v>942</v>
      </c>
      <c r="G28" s="11">
        <f t="shared" ref="G28:G40" si="2">E28/F28*100</f>
        <v>93.099787685774942</v>
      </c>
    </row>
    <row r="29" spans="1:7" x14ac:dyDescent="0.25">
      <c r="A29" s="33"/>
      <c r="B29" s="10" t="s">
        <v>24</v>
      </c>
      <c r="C29" s="3">
        <v>858</v>
      </c>
      <c r="D29" s="3">
        <v>413</v>
      </c>
      <c r="E29" s="3">
        <v>320</v>
      </c>
      <c r="F29" s="3">
        <v>1322</v>
      </c>
      <c r="G29" s="11">
        <f t="shared" si="2"/>
        <v>24.205748865355524</v>
      </c>
    </row>
    <row r="30" spans="1:7" ht="45" x14ac:dyDescent="0.25">
      <c r="A30" s="9" t="s">
        <v>53</v>
      </c>
      <c r="B30" s="10" t="s">
        <v>72</v>
      </c>
      <c r="C30" s="3">
        <v>1630</v>
      </c>
      <c r="D30" s="3">
        <f>578+1413</f>
        <v>1991</v>
      </c>
      <c r="E30" s="3">
        <v>2421</v>
      </c>
      <c r="F30" s="3">
        <v>1885</v>
      </c>
      <c r="G30" s="11">
        <f t="shared" si="2"/>
        <v>128.43501326259948</v>
      </c>
    </row>
    <row r="31" spans="1:7" ht="45" x14ac:dyDescent="0.25">
      <c r="A31" s="9" t="s">
        <v>54</v>
      </c>
      <c r="B31" s="10" t="s">
        <v>25</v>
      </c>
      <c r="C31" s="3">
        <v>1290</v>
      </c>
      <c r="D31" s="3">
        <v>1399</v>
      </c>
      <c r="E31" s="3">
        <v>1387</v>
      </c>
      <c r="F31" s="3">
        <v>1291</v>
      </c>
      <c r="G31" s="11">
        <f t="shared" si="2"/>
        <v>107.43609604957398</v>
      </c>
    </row>
    <row r="32" spans="1:7" ht="50.25" customHeight="1" x14ac:dyDescent="0.25">
      <c r="A32" s="9" t="s">
        <v>55</v>
      </c>
      <c r="B32" s="10" t="s">
        <v>26</v>
      </c>
      <c r="C32" s="3">
        <v>3571</v>
      </c>
      <c r="D32" s="3">
        <v>3601</v>
      </c>
      <c r="E32" s="3">
        <v>3801</v>
      </c>
      <c r="F32" s="3">
        <v>3603</v>
      </c>
      <c r="G32" s="11">
        <f t="shared" si="2"/>
        <v>105.4954204829309</v>
      </c>
    </row>
    <row r="33" spans="1:8" ht="45" x14ac:dyDescent="0.25">
      <c r="A33" s="9" t="s">
        <v>56</v>
      </c>
      <c r="B33" s="10" t="s">
        <v>73</v>
      </c>
      <c r="C33" s="2">
        <v>24.8</v>
      </c>
      <c r="D33" s="2">
        <v>25.2</v>
      </c>
      <c r="E33" s="2">
        <v>26.6</v>
      </c>
      <c r="F33" s="1">
        <v>24.7</v>
      </c>
      <c r="G33" s="11">
        <f t="shared" si="2"/>
        <v>107.69230769230771</v>
      </c>
    </row>
    <row r="34" spans="1:8" ht="30" x14ac:dyDescent="0.25">
      <c r="A34" s="9" t="s">
        <v>57</v>
      </c>
      <c r="B34" s="10" t="s">
        <v>27</v>
      </c>
      <c r="C34" s="1">
        <v>184.5</v>
      </c>
      <c r="D34" s="1">
        <v>184.5</v>
      </c>
      <c r="E34" s="1">
        <v>184.5</v>
      </c>
      <c r="F34" s="1">
        <v>184.5</v>
      </c>
      <c r="G34" s="11">
        <f t="shared" si="2"/>
        <v>100</v>
      </c>
    </row>
    <row r="35" spans="1:8" ht="45" x14ac:dyDescent="0.25">
      <c r="A35" s="9" t="s">
        <v>58</v>
      </c>
      <c r="B35" s="10" t="s">
        <v>28</v>
      </c>
      <c r="C35" s="1">
        <v>16.8</v>
      </c>
      <c r="D35" s="1">
        <v>16.78</v>
      </c>
      <c r="E35" s="1">
        <v>16.600000000000001</v>
      </c>
      <c r="F35" s="1">
        <v>9.4</v>
      </c>
      <c r="G35" s="11">
        <f t="shared" si="2"/>
        <v>176.59574468085106</v>
      </c>
    </row>
    <row r="36" spans="1:8" ht="75" x14ac:dyDescent="0.25">
      <c r="A36" s="12" t="s">
        <v>59</v>
      </c>
      <c r="B36" s="10" t="s">
        <v>29</v>
      </c>
      <c r="C36" s="11">
        <v>61.571815718157175</v>
      </c>
      <c r="D36" s="11">
        <f>113.6/D34*100</f>
        <v>61.571815718157175</v>
      </c>
      <c r="E36" s="11">
        <f>113.6/E34*100</f>
        <v>61.571815718157175</v>
      </c>
      <c r="F36" s="2">
        <v>61.6</v>
      </c>
      <c r="G36" s="11">
        <f t="shared" si="2"/>
        <v>99.954246295709709</v>
      </c>
    </row>
    <row r="37" spans="1:8" ht="22.7" customHeight="1" x14ac:dyDescent="0.25">
      <c r="A37" s="12" t="s">
        <v>60</v>
      </c>
      <c r="B37" s="10" t="s">
        <v>30</v>
      </c>
      <c r="C37" s="2">
        <v>9.5329999999999995</v>
      </c>
      <c r="D37" s="2">
        <v>6.8049999999999997</v>
      </c>
      <c r="E37" s="2">
        <v>6.74</v>
      </c>
      <c r="F37" s="1">
        <v>3</v>
      </c>
      <c r="G37" s="11">
        <f t="shared" si="2"/>
        <v>224.66666666666666</v>
      </c>
    </row>
    <row r="38" spans="1:8" ht="45" x14ac:dyDescent="0.25">
      <c r="A38" s="12" t="s">
        <v>61</v>
      </c>
      <c r="B38" s="10" t="s">
        <v>31</v>
      </c>
      <c r="C38" s="1">
        <v>23.9</v>
      </c>
      <c r="D38" s="1">
        <v>23.4</v>
      </c>
      <c r="E38" s="1">
        <v>23.5</v>
      </c>
      <c r="F38" s="1">
        <v>23.4</v>
      </c>
      <c r="G38" s="11">
        <f t="shared" si="2"/>
        <v>100.42735042735043</v>
      </c>
    </row>
    <row r="39" spans="1:8" ht="34.5" customHeight="1" x14ac:dyDescent="0.25">
      <c r="A39" s="12" t="s">
        <v>62</v>
      </c>
      <c r="B39" s="10" t="s">
        <v>32</v>
      </c>
      <c r="C39" s="16">
        <v>6883.2</v>
      </c>
      <c r="D39" s="16">
        <v>13406.9</v>
      </c>
      <c r="E39" s="16">
        <v>10083.5</v>
      </c>
      <c r="F39" s="2">
        <v>11392.1</v>
      </c>
      <c r="G39" s="11">
        <f t="shared" si="2"/>
        <v>88.513092406141098</v>
      </c>
    </row>
    <row r="40" spans="1:8" ht="30" x14ac:dyDescent="0.25">
      <c r="A40" s="12" t="s">
        <v>63</v>
      </c>
      <c r="B40" s="10" t="s">
        <v>33</v>
      </c>
      <c r="C40" s="11">
        <v>240.1</v>
      </c>
      <c r="D40" s="11">
        <f>D39/D6</f>
        <v>468.1507088483832</v>
      </c>
      <c r="E40" s="11">
        <f>E39/E6</f>
        <v>354.84041242917971</v>
      </c>
      <c r="F40" s="1">
        <v>396.2</v>
      </c>
      <c r="G40" s="11">
        <f t="shared" si="2"/>
        <v>89.56093196092371</v>
      </c>
    </row>
    <row r="41" spans="1:8" s="19" customFormat="1" ht="30" customHeight="1" x14ac:dyDescent="0.25">
      <c r="A41" s="5" t="s">
        <v>67</v>
      </c>
      <c r="B41" s="28" t="s">
        <v>75</v>
      </c>
      <c r="C41" s="29"/>
      <c r="D41" s="29"/>
      <c r="E41" s="29"/>
      <c r="F41" s="29"/>
      <c r="G41" s="30"/>
    </row>
    <row r="42" spans="1:8" ht="45" x14ac:dyDescent="0.25">
      <c r="A42" s="9" t="s">
        <v>64</v>
      </c>
      <c r="B42" s="10" t="s">
        <v>74</v>
      </c>
      <c r="C42" s="1">
        <v>10</v>
      </c>
      <c r="D42" s="1">
        <v>10</v>
      </c>
      <c r="E42" s="1">
        <v>10</v>
      </c>
      <c r="F42" s="1">
        <v>10</v>
      </c>
      <c r="G42" s="11">
        <f>E42/F42*100</f>
        <v>100</v>
      </c>
      <c r="H42" s="20"/>
    </row>
  </sheetData>
  <mergeCells count="8">
    <mergeCell ref="A2:G2"/>
    <mergeCell ref="B22:G22"/>
    <mergeCell ref="B26:G26"/>
    <mergeCell ref="B41:G41"/>
    <mergeCell ref="A22:A24"/>
    <mergeCell ref="A26:A29"/>
    <mergeCell ref="B20:G20"/>
    <mergeCell ref="B5:G5"/>
  </mergeCells>
  <pageMargins left="0.70866141732283472" right="0.70866141732283472" top="0.74803149606299213" bottom="0.74803149606299213" header="0.31496062992125984" footer="0.31496062992125984"/>
  <pageSetup paperSize="9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2025-03-25T07:04:10Z</dcterms:modified>
</cp:coreProperties>
</file>