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795" windowWidth="12450" windowHeight="11565"/>
  </bookViews>
  <sheets>
    <sheet name="Финансирование" sheetId="1" r:id="rId1"/>
    <sheet name="Целевые показатели" sheetId="5" r:id="rId2"/>
  </sheets>
  <definedNames>
    <definedName name="_xlnm.Print_Titles" localSheetId="0">Финансирование!$5:$8</definedName>
    <definedName name="_xlnm.Print_Titles" localSheetId="1">'Целевые показатели'!$5:$6</definedName>
    <definedName name="_xlnm.Print_Area" localSheetId="0">Финансирование!$A$1:$T$322</definedName>
    <definedName name="_xlnm.Print_Area" localSheetId="1">'Целевые показатели'!$A$1:$I$232</definedName>
  </definedNames>
  <calcPr calcId="144525" refMode="R1C1" fullPrecision="0"/>
  <fileRecoveryPr repairLoad="1"/>
</workbook>
</file>

<file path=xl/calcChain.xml><?xml version="1.0" encoding="utf-8"?>
<calcChain xmlns="http://schemas.openxmlformats.org/spreadsheetml/2006/main">
  <c r="T311" i="1" l="1"/>
  <c r="S311" i="1"/>
  <c r="R311" i="1"/>
  <c r="Q311" i="1"/>
  <c r="P311" i="1"/>
  <c r="O311" i="1"/>
  <c r="H311" i="1"/>
  <c r="C311" i="1"/>
  <c r="T310" i="1"/>
  <c r="S310" i="1"/>
  <c r="R310" i="1"/>
  <c r="Q310" i="1"/>
  <c r="P310" i="1"/>
  <c r="O310" i="1"/>
  <c r="H310" i="1"/>
  <c r="C310" i="1"/>
  <c r="P309" i="1"/>
  <c r="O309" i="1"/>
  <c r="L309" i="1"/>
  <c r="L305" i="1" s="1"/>
  <c r="L304" i="1" s="1"/>
  <c r="K309" i="1"/>
  <c r="J309" i="1"/>
  <c r="G309" i="1"/>
  <c r="G308" i="1" s="1"/>
  <c r="G305" i="1" s="1"/>
  <c r="G304" i="1" s="1"/>
  <c r="F309" i="1"/>
  <c r="F308" i="1" s="1"/>
  <c r="E309" i="1"/>
  <c r="R308" i="1"/>
  <c r="Q308" i="1"/>
  <c r="P308" i="1"/>
  <c r="O308" i="1"/>
  <c r="H308" i="1"/>
  <c r="T307" i="1"/>
  <c r="S307" i="1"/>
  <c r="R307" i="1"/>
  <c r="Q307" i="1"/>
  <c r="P307" i="1"/>
  <c r="O307" i="1"/>
  <c r="H307" i="1"/>
  <c r="C307" i="1"/>
  <c r="T306" i="1"/>
  <c r="S306" i="1"/>
  <c r="R306" i="1"/>
  <c r="Q306" i="1"/>
  <c r="P306" i="1"/>
  <c r="O306" i="1"/>
  <c r="H306" i="1"/>
  <c r="C306" i="1"/>
  <c r="I305" i="1"/>
  <c r="D305" i="1"/>
  <c r="G206" i="5"/>
  <c r="G205" i="5"/>
  <c r="G204" i="5"/>
  <c r="G203" i="5"/>
  <c r="G202" i="5"/>
  <c r="G201" i="5"/>
  <c r="G200" i="5"/>
  <c r="G199" i="5"/>
  <c r="G198" i="5"/>
  <c r="I197" i="5" s="1"/>
  <c r="N307" i="1" l="1"/>
  <c r="Q309" i="1"/>
  <c r="M310" i="1"/>
  <c r="P305" i="1"/>
  <c r="S309" i="1"/>
  <c r="K305" i="1"/>
  <c r="K304" i="1" s="1"/>
  <c r="M311" i="1"/>
  <c r="O305" i="1"/>
  <c r="N306" i="1"/>
  <c r="I304" i="1"/>
  <c r="D304" i="1"/>
  <c r="M306" i="1"/>
  <c r="R309" i="1"/>
  <c r="J305" i="1"/>
  <c r="J304" i="1" s="1"/>
  <c r="N310" i="1"/>
  <c r="N311" i="1"/>
  <c r="M307" i="1"/>
  <c r="F305" i="1"/>
  <c r="C308" i="1"/>
  <c r="N308" i="1" s="1"/>
  <c r="T308" i="1"/>
  <c r="S308" i="1"/>
  <c r="T309" i="1"/>
  <c r="E305" i="1"/>
  <c r="C309" i="1"/>
  <c r="H309" i="1"/>
  <c r="J212" i="1"/>
  <c r="K212" i="1"/>
  <c r="L212" i="1"/>
  <c r="E212" i="1"/>
  <c r="F212" i="1"/>
  <c r="G212" i="1"/>
  <c r="G211" i="1" s="1"/>
  <c r="J171" i="1"/>
  <c r="K171" i="1"/>
  <c r="L171" i="1"/>
  <c r="I171" i="1"/>
  <c r="E171" i="1"/>
  <c r="F171" i="1"/>
  <c r="G171" i="1"/>
  <c r="G168" i="1" s="1"/>
  <c r="D171" i="1"/>
  <c r="J162" i="1"/>
  <c r="K162" i="1"/>
  <c r="L162" i="1"/>
  <c r="I162" i="1"/>
  <c r="E162" i="1"/>
  <c r="F162" i="1"/>
  <c r="G162" i="1"/>
  <c r="D162" i="1"/>
  <c r="H152" i="1"/>
  <c r="C152" i="1"/>
  <c r="D146" i="1"/>
  <c r="J136" i="1"/>
  <c r="K136" i="1"/>
  <c r="L136" i="1"/>
  <c r="I136" i="1"/>
  <c r="E136" i="1"/>
  <c r="F136" i="1"/>
  <c r="G136" i="1"/>
  <c r="D136" i="1"/>
  <c r="T95" i="1"/>
  <c r="T97" i="1"/>
  <c r="T98" i="1"/>
  <c r="T99" i="1"/>
  <c r="T100" i="1"/>
  <c r="T101" i="1"/>
  <c r="T102" i="1"/>
  <c r="T103" i="1"/>
  <c r="T104" i="1"/>
  <c r="T105" i="1"/>
  <c r="S95" i="1"/>
  <c r="S97" i="1"/>
  <c r="S98" i="1"/>
  <c r="S99" i="1"/>
  <c r="S100" i="1"/>
  <c r="S101" i="1"/>
  <c r="S102" i="1"/>
  <c r="S103" i="1"/>
  <c r="S104" i="1"/>
  <c r="S105" i="1"/>
  <c r="R95" i="1"/>
  <c r="R97" i="1"/>
  <c r="R98" i="1"/>
  <c r="R99" i="1"/>
  <c r="R100" i="1"/>
  <c r="R101" i="1"/>
  <c r="R102" i="1"/>
  <c r="R103" i="1"/>
  <c r="R104" i="1"/>
  <c r="R105" i="1"/>
  <c r="Q95" i="1"/>
  <c r="Q97" i="1"/>
  <c r="Q98" i="1"/>
  <c r="Q99" i="1"/>
  <c r="Q100" i="1"/>
  <c r="Q101" i="1"/>
  <c r="Q102" i="1"/>
  <c r="Q103" i="1"/>
  <c r="Q104" i="1"/>
  <c r="Q105" i="1"/>
  <c r="P95" i="1"/>
  <c r="P97" i="1"/>
  <c r="P98" i="1"/>
  <c r="P99" i="1"/>
  <c r="P100" i="1"/>
  <c r="P101" i="1"/>
  <c r="P102" i="1"/>
  <c r="P103" i="1"/>
  <c r="P104" i="1"/>
  <c r="P105" i="1"/>
  <c r="O95" i="1"/>
  <c r="O97" i="1"/>
  <c r="O98" i="1"/>
  <c r="O99" i="1"/>
  <c r="O100" i="1"/>
  <c r="O101" i="1"/>
  <c r="O102" i="1"/>
  <c r="O103" i="1"/>
  <c r="O104" i="1"/>
  <c r="O105" i="1"/>
  <c r="G12" i="1"/>
  <c r="G11" i="1" s="1"/>
  <c r="G21" i="1"/>
  <c r="G20" i="1" s="1"/>
  <c r="G26" i="1"/>
  <c r="G29" i="1"/>
  <c r="G32" i="1"/>
  <c r="G38" i="1"/>
  <c r="G37" i="1" s="1"/>
  <c r="G44" i="1"/>
  <c r="G46" i="1"/>
  <c r="G52" i="1"/>
  <c r="G51" i="1" s="1"/>
  <c r="G59" i="1"/>
  <c r="G62" i="1"/>
  <c r="G61" i="1" s="1"/>
  <c r="G71" i="1"/>
  <c r="G69" i="1" s="1"/>
  <c r="G79" i="1"/>
  <c r="G77" i="1" s="1"/>
  <c r="G87" i="1"/>
  <c r="G85" i="1" s="1"/>
  <c r="G96" i="1"/>
  <c r="G94" i="1" s="1"/>
  <c r="G93" i="1" s="1"/>
  <c r="G106" i="1"/>
  <c r="G109" i="1"/>
  <c r="G108" i="1" s="1"/>
  <c r="G112" i="1"/>
  <c r="G114" i="1"/>
  <c r="G118" i="1"/>
  <c r="G117" i="1" s="1"/>
  <c r="G125" i="1"/>
  <c r="G123" i="1" s="1"/>
  <c r="G139" i="1"/>
  <c r="G146" i="1"/>
  <c r="G144" i="1" s="1"/>
  <c r="G153" i="1"/>
  <c r="G155" i="1"/>
  <c r="G164" i="1"/>
  <c r="G176" i="1"/>
  <c r="G181" i="1"/>
  <c r="G186" i="1"/>
  <c r="G185" i="1" s="1"/>
  <c r="G188" i="1"/>
  <c r="G190" i="1"/>
  <c r="G199" i="1"/>
  <c r="G198" i="1" s="1"/>
  <c r="G197" i="1" s="1"/>
  <c r="G207" i="1"/>
  <c r="G209" i="1"/>
  <c r="G220" i="1"/>
  <c r="G227" i="1"/>
  <c r="G231" i="1"/>
  <c r="G230" i="1" s="1"/>
  <c r="G233" i="1"/>
  <c r="G244" i="1"/>
  <c r="G241" i="1" s="1"/>
  <c r="G250" i="1"/>
  <c r="G255" i="1"/>
  <c r="G258" i="1"/>
  <c r="G260" i="1"/>
  <c r="G266" i="1"/>
  <c r="G272" i="1"/>
  <c r="G271" i="1" s="1"/>
  <c r="G277" i="1"/>
  <c r="G276" i="1" s="1"/>
  <c r="G283" i="1"/>
  <c r="G282" i="1" s="1"/>
  <c r="G292" i="1"/>
  <c r="G286" i="1" s="1"/>
  <c r="G301" i="1"/>
  <c r="G298" i="1" s="1"/>
  <c r="G312" i="1"/>
  <c r="J12" i="1"/>
  <c r="I12" i="1"/>
  <c r="E12" i="1"/>
  <c r="F12" i="1"/>
  <c r="D12" i="1"/>
  <c r="T73" i="1"/>
  <c r="T74" i="1"/>
  <c r="S73" i="1"/>
  <c r="S74" i="1"/>
  <c r="R73" i="1"/>
  <c r="R74" i="1"/>
  <c r="Q73" i="1"/>
  <c r="Q74" i="1"/>
  <c r="P73" i="1"/>
  <c r="P74" i="1"/>
  <c r="O73" i="1"/>
  <c r="O74" i="1"/>
  <c r="O304" i="1" l="1"/>
  <c r="G128" i="1"/>
  <c r="G116" i="1" s="1"/>
  <c r="H305" i="1"/>
  <c r="G42" i="1"/>
  <c r="P304" i="1"/>
  <c r="H304" i="1"/>
  <c r="M309" i="1"/>
  <c r="E304" i="1"/>
  <c r="R305" i="1"/>
  <c r="C305" i="1"/>
  <c r="M308" i="1"/>
  <c r="T305" i="1"/>
  <c r="F304" i="1"/>
  <c r="T304" i="1" s="1"/>
  <c r="S305" i="1"/>
  <c r="N309" i="1"/>
  <c r="Q305" i="1"/>
  <c r="G175" i="1"/>
  <c r="G143" i="1"/>
  <c r="G229" i="1"/>
  <c r="G25" i="1"/>
  <c r="G174" i="1"/>
  <c r="G68" i="1"/>
  <c r="G240" i="1"/>
  <c r="G219" i="1"/>
  <c r="G157" i="1"/>
  <c r="G196" i="1"/>
  <c r="G50" i="1"/>
  <c r="G48" i="1" s="1"/>
  <c r="G270" i="1"/>
  <c r="G84" i="1"/>
  <c r="G10" i="1"/>
  <c r="N305" i="1" l="1"/>
  <c r="G67" i="1"/>
  <c r="S304" i="1"/>
  <c r="M305" i="1"/>
  <c r="R304" i="1"/>
  <c r="C304" i="1"/>
  <c r="Q304" i="1"/>
  <c r="G24" i="1"/>
  <c r="G9" i="1" l="1"/>
  <c r="N304" i="1"/>
  <c r="M304" i="1"/>
  <c r="G8" i="5"/>
  <c r="R13" i="1" l="1"/>
  <c r="R14" i="1"/>
  <c r="R15" i="1"/>
  <c r="R16" i="1"/>
  <c r="R17" i="1"/>
  <c r="R18" i="1"/>
  <c r="R19" i="1"/>
  <c r="Q13" i="1"/>
  <c r="Q14" i="1"/>
  <c r="Q15" i="1"/>
  <c r="Q16" i="1"/>
  <c r="Q17" i="1"/>
  <c r="Q18" i="1"/>
  <c r="Q19" i="1"/>
  <c r="P13" i="1"/>
  <c r="P14" i="1"/>
  <c r="P15" i="1"/>
  <c r="P16" i="1"/>
  <c r="P17" i="1"/>
  <c r="P18" i="1"/>
  <c r="P19" i="1"/>
  <c r="O13" i="1"/>
  <c r="O14" i="1"/>
  <c r="O15" i="1"/>
  <c r="O16" i="1"/>
  <c r="O17" i="1"/>
  <c r="O18" i="1"/>
  <c r="O19" i="1"/>
  <c r="Q180" i="1"/>
  <c r="Q182" i="1"/>
  <c r="Q184" i="1"/>
  <c r="R182" i="1"/>
  <c r="G80" i="5" l="1"/>
  <c r="G145" i="5" l="1"/>
  <c r="G142" i="5"/>
  <c r="G141" i="5"/>
  <c r="C239" i="1"/>
  <c r="I199" i="1"/>
  <c r="F120" i="5" l="1"/>
  <c r="G138" i="5" l="1"/>
  <c r="G137" i="5"/>
  <c r="G139" i="5"/>
  <c r="G136" i="5"/>
  <c r="G134" i="5"/>
  <c r="G135" i="5"/>
  <c r="I133" i="5" l="1"/>
  <c r="H184" i="1"/>
  <c r="G120" i="5"/>
  <c r="G125" i="5"/>
  <c r="G126" i="5"/>
  <c r="G127" i="5"/>
  <c r="G128" i="5"/>
  <c r="G129" i="5"/>
  <c r="G130" i="5"/>
  <c r="G131" i="5"/>
  <c r="G132" i="5"/>
  <c r="G124" i="5"/>
  <c r="G122" i="5"/>
  <c r="G123" i="5"/>
  <c r="G110" i="5"/>
  <c r="G119" i="5"/>
  <c r="I32" i="1"/>
  <c r="I121" i="5" l="1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08" i="5"/>
  <c r="I207" i="5" s="1"/>
  <c r="D312" i="1"/>
  <c r="J312" i="1"/>
  <c r="K312" i="1"/>
  <c r="L312" i="1"/>
  <c r="I312" i="1"/>
  <c r="E312" i="1"/>
  <c r="F312" i="1"/>
  <c r="E193" i="1" l="1"/>
  <c r="F193" i="1"/>
  <c r="D193" i="1"/>
  <c r="J193" i="1"/>
  <c r="K193" i="1"/>
  <c r="I193" i="1"/>
  <c r="H194" i="1"/>
  <c r="H195" i="1"/>
  <c r="C194" i="1"/>
  <c r="C195" i="1"/>
  <c r="T194" i="1"/>
  <c r="T195" i="1"/>
  <c r="S194" i="1"/>
  <c r="S195" i="1"/>
  <c r="R194" i="1"/>
  <c r="R195" i="1"/>
  <c r="Q194" i="1"/>
  <c r="Q195" i="1"/>
  <c r="P194" i="1"/>
  <c r="P195" i="1"/>
  <c r="O194" i="1"/>
  <c r="O195" i="1"/>
  <c r="J188" i="1"/>
  <c r="K188" i="1"/>
  <c r="L188" i="1"/>
  <c r="I188" i="1"/>
  <c r="E188" i="1"/>
  <c r="F188" i="1"/>
  <c r="D188" i="1"/>
  <c r="J186" i="1"/>
  <c r="K186" i="1"/>
  <c r="L186" i="1"/>
  <c r="I186" i="1"/>
  <c r="E186" i="1"/>
  <c r="F186" i="1"/>
  <c r="D186" i="1"/>
  <c r="O182" i="1"/>
  <c r="O184" i="1"/>
  <c r="P182" i="1"/>
  <c r="P184" i="1"/>
  <c r="T184" i="1"/>
  <c r="S184" i="1"/>
  <c r="R184" i="1"/>
  <c r="J183" i="1"/>
  <c r="I183" i="1"/>
  <c r="C184" i="1"/>
  <c r="M184" i="1" s="1"/>
  <c r="E183" i="1"/>
  <c r="D183" i="1"/>
  <c r="K176" i="1"/>
  <c r="J176" i="1"/>
  <c r="I176" i="1"/>
  <c r="E176" i="1"/>
  <c r="D176" i="1"/>
  <c r="H179" i="1"/>
  <c r="C179" i="1"/>
  <c r="T179" i="1"/>
  <c r="S179" i="1"/>
  <c r="R179" i="1"/>
  <c r="Q179" i="1"/>
  <c r="P179" i="1"/>
  <c r="O179" i="1"/>
  <c r="J181" i="1"/>
  <c r="K181" i="1"/>
  <c r="L181" i="1"/>
  <c r="I181" i="1"/>
  <c r="E181" i="1"/>
  <c r="F181" i="1"/>
  <c r="D181" i="1"/>
  <c r="Q183" i="1" l="1"/>
  <c r="Q181" i="1"/>
  <c r="R183" i="1"/>
  <c r="I175" i="1"/>
  <c r="E175" i="1"/>
  <c r="P183" i="1"/>
  <c r="N194" i="1"/>
  <c r="N195" i="1"/>
  <c r="J175" i="1"/>
  <c r="D175" i="1"/>
  <c r="K175" i="1"/>
  <c r="O183" i="1"/>
  <c r="N179" i="1"/>
  <c r="M179" i="1"/>
  <c r="T314" i="1" l="1"/>
  <c r="S314" i="1"/>
  <c r="R314" i="1"/>
  <c r="Q314" i="1"/>
  <c r="P314" i="1"/>
  <c r="O314" i="1"/>
  <c r="H314" i="1"/>
  <c r="C314" i="1"/>
  <c r="T313" i="1"/>
  <c r="S313" i="1"/>
  <c r="R313" i="1"/>
  <c r="Q313" i="1"/>
  <c r="P313" i="1"/>
  <c r="O313" i="1"/>
  <c r="H313" i="1"/>
  <c r="C313" i="1"/>
  <c r="G154" i="5"/>
  <c r="P312" i="1" l="1"/>
  <c r="N314" i="1"/>
  <c r="Q312" i="1"/>
  <c r="R312" i="1"/>
  <c r="N313" i="1"/>
  <c r="C312" i="1"/>
  <c r="H312" i="1"/>
  <c r="O312" i="1"/>
  <c r="M313" i="1"/>
  <c r="M314" i="1"/>
  <c r="M312" i="1" l="1"/>
  <c r="T312" i="1"/>
  <c r="S312" i="1"/>
  <c r="N312" i="1"/>
  <c r="J164" i="1" l="1"/>
  <c r="K164" i="1"/>
  <c r="L164" i="1"/>
  <c r="I164" i="1"/>
  <c r="E164" i="1"/>
  <c r="F164" i="1"/>
  <c r="F157" i="1" s="1"/>
  <c r="D164" i="1"/>
  <c r="D157" i="1" s="1"/>
  <c r="C158" i="1"/>
  <c r="C159" i="1"/>
  <c r="C160" i="1"/>
  <c r="C161" i="1"/>
  <c r="E157" i="1"/>
  <c r="C163" i="1"/>
  <c r="C165" i="1"/>
  <c r="H164" i="1" l="1"/>
  <c r="C162" i="1"/>
  <c r="C164" i="1"/>
  <c r="J146" i="1" l="1"/>
  <c r="J144" i="1" s="1"/>
  <c r="K146" i="1"/>
  <c r="K144" i="1" s="1"/>
  <c r="I146" i="1"/>
  <c r="I144" i="1" s="1"/>
  <c r="E146" i="1"/>
  <c r="E144" i="1" s="1"/>
  <c r="F146" i="1"/>
  <c r="F144" i="1" s="1"/>
  <c r="D144" i="1"/>
  <c r="T152" i="1"/>
  <c r="S152" i="1"/>
  <c r="R152" i="1"/>
  <c r="Q152" i="1"/>
  <c r="N152" i="1"/>
  <c r="M152" i="1"/>
  <c r="O152" i="1"/>
  <c r="P152" i="1"/>
  <c r="J153" i="1"/>
  <c r="K153" i="1"/>
  <c r="L153" i="1"/>
  <c r="E153" i="1"/>
  <c r="F153" i="1"/>
  <c r="D153" i="1"/>
  <c r="J129" i="1" l="1"/>
  <c r="I129" i="1"/>
  <c r="E129" i="1"/>
  <c r="D129" i="1"/>
  <c r="C121" i="1"/>
  <c r="C119" i="1"/>
  <c r="D118" i="1"/>
  <c r="E122" i="1"/>
  <c r="D122" i="1"/>
  <c r="C122" i="1" s="1"/>
  <c r="D117" i="1" l="1"/>
  <c r="J109" i="1"/>
  <c r="J108" i="1" s="1"/>
  <c r="K109" i="1"/>
  <c r="K108" i="1" s="1"/>
  <c r="L109" i="1"/>
  <c r="L108" i="1" s="1"/>
  <c r="I109" i="1"/>
  <c r="I108" i="1" s="1"/>
  <c r="E109" i="1"/>
  <c r="E108" i="1" s="1"/>
  <c r="F109" i="1"/>
  <c r="F108" i="1" s="1"/>
  <c r="D109" i="1"/>
  <c r="D108" i="1" s="1"/>
  <c r="H105" i="1"/>
  <c r="C105" i="1"/>
  <c r="J96" i="1"/>
  <c r="K96" i="1"/>
  <c r="I96" i="1"/>
  <c r="E96" i="1"/>
  <c r="F96" i="1"/>
  <c r="D96" i="1"/>
  <c r="P96" i="1" s="1"/>
  <c r="H101" i="1"/>
  <c r="H102" i="1"/>
  <c r="H103" i="1"/>
  <c r="C103" i="1"/>
  <c r="C102" i="1"/>
  <c r="C101" i="1"/>
  <c r="C99" i="1"/>
  <c r="H99" i="1"/>
  <c r="N101" i="1" l="1"/>
  <c r="M99" i="1"/>
  <c r="R96" i="1"/>
  <c r="N103" i="1"/>
  <c r="N105" i="1"/>
  <c r="T96" i="1"/>
  <c r="Q96" i="1"/>
  <c r="N102" i="1"/>
  <c r="S96" i="1"/>
  <c r="M103" i="1"/>
  <c r="N99" i="1"/>
  <c r="M102" i="1"/>
  <c r="M101" i="1"/>
  <c r="O96" i="1"/>
  <c r="M105" i="1"/>
  <c r="I87" i="1"/>
  <c r="D87" i="1"/>
  <c r="D85" i="1" s="1"/>
  <c r="H90" i="1"/>
  <c r="S90" i="1"/>
  <c r="T90" i="1"/>
  <c r="Q90" i="1"/>
  <c r="R90" i="1"/>
  <c r="C90" i="1"/>
  <c r="O90" i="1"/>
  <c r="P90" i="1"/>
  <c r="J79" i="1"/>
  <c r="K79" i="1"/>
  <c r="L79" i="1"/>
  <c r="I79" i="1"/>
  <c r="E79" i="1"/>
  <c r="F79" i="1"/>
  <c r="D79" i="1"/>
  <c r="H73" i="1"/>
  <c r="H74" i="1"/>
  <c r="J71" i="1"/>
  <c r="K71" i="1"/>
  <c r="I71" i="1"/>
  <c r="I69" i="1" s="1"/>
  <c r="C72" i="1"/>
  <c r="C73" i="1"/>
  <c r="C74" i="1"/>
  <c r="E71" i="1"/>
  <c r="E69" i="1" s="1"/>
  <c r="F71" i="1"/>
  <c r="F69" i="1" s="1"/>
  <c r="D71" i="1"/>
  <c r="D69" i="1" s="1"/>
  <c r="G67" i="5"/>
  <c r="G35" i="5"/>
  <c r="J48" i="1"/>
  <c r="K48" i="1"/>
  <c r="I48" i="1"/>
  <c r="E48" i="1"/>
  <c r="D48" i="1"/>
  <c r="C49" i="1"/>
  <c r="H49" i="1"/>
  <c r="T49" i="1"/>
  <c r="S49" i="1"/>
  <c r="R49" i="1"/>
  <c r="Q49" i="1"/>
  <c r="P49" i="1"/>
  <c r="O49" i="1"/>
  <c r="J46" i="1"/>
  <c r="K46" i="1"/>
  <c r="L46" i="1"/>
  <c r="I46" i="1"/>
  <c r="I42" i="1" s="1"/>
  <c r="E46" i="1"/>
  <c r="F46" i="1"/>
  <c r="D46" i="1"/>
  <c r="J44" i="1"/>
  <c r="K44" i="1"/>
  <c r="L44" i="1"/>
  <c r="E44" i="1"/>
  <c r="F44" i="1"/>
  <c r="D44" i="1"/>
  <c r="D26" i="1"/>
  <c r="H36" i="1"/>
  <c r="S36" i="1"/>
  <c r="T36" i="1"/>
  <c r="Q36" i="1"/>
  <c r="R36" i="1"/>
  <c r="O36" i="1"/>
  <c r="P36" i="1"/>
  <c r="C36" i="1"/>
  <c r="G40" i="5"/>
  <c r="G33" i="5"/>
  <c r="K42" i="1" l="1"/>
  <c r="F42" i="1"/>
  <c r="M73" i="1"/>
  <c r="L42" i="1"/>
  <c r="N74" i="1"/>
  <c r="N73" i="1"/>
  <c r="M74" i="1"/>
  <c r="N90" i="1"/>
  <c r="E42" i="1"/>
  <c r="N49" i="1"/>
  <c r="M90" i="1"/>
  <c r="D42" i="1"/>
  <c r="M49" i="1"/>
  <c r="J42" i="1"/>
  <c r="M36" i="1"/>
  <c r="N36" i="1"/>
  <c r="G9" i="5"/>
  <c r="G10" i="5"/>
  <c r="G11" i="5"/>
  <c r="G12" i="5"/>
  <c r="G13" i="5"/>
  <c r="G14" i="5"/>
  <c r="G15" i="5"/>
  <c r="G16" i="5"/>
  <c r="G17" i="5"/>
  <c r="G18" i="5"/>
  <c r="G19" i="5"/>
  <c r="G20" i="5"/>
  <c r="J21" i="1"/>
  <c r="K21" i="1"/>
  <c r="L21" i="1"/>
  <c r="I21" i="1"/>
  <c r="I20" i="1" s="1"/>
  <c r="H20" i="1" s="1"/>
  <c r="J11" i="1"/>
  <c r="J10" i="1" s="1"/>
  <c r="I11" i="1"/>
  <c r="C22" i="1"/>
  <c r="C23" i="1"/>
  <c r="E21" i="1"/>
  <c r="F21" i="1"/>
  <c r="F20" i="1" s="1"/>
  <c r="D21" i="1"/>
  <c r="D20" i="1" s="1"/>
  <c r="C19" i="1"/>
  <c r="C18" i="1"/>
  <c r="C17" i="1"/>
  <c r="C16" i="1"/>
  <c r="C15" i="1"/>
  <c r="C14" i="1"/>
  <c r="C13" i="1"/>
  <c r="F11" i="1"/>
  <c r="E11" i="1"/>
  <c r="D11" i="1"/>
  <c r="H14" i="1"/>
  <c r="H15" i="1"/>
  <c r="H17" i="1"/>
  <c r="H18" i="1"/>
  <c r="H19" i="1"/>
  <c r="H22" i="1"/>
  <c r="H23" i="1"/>
  <c r="I7" i="5" l="1"/>
  <c r="F10" i="1"/>
  <c r="H21" i="1"/>
  <c r="I10" i="1"/>
  <c r="D10" i="1"/>
  <c r="H13" i="1"/>
  <c r="C12" i="1"/>
  <c r="C21" i="1"/>
  <c r="C11" i="1"/>
  <c r="E20" i="1"/>
  <c r="C20" i="1" s="1"/>
  <c r="O173" i="1"/>
  <c r="D220" i="1"/>
  <c r="J227" i="1"/>
  <c r="E227" i="1"/>
  <c r="D227" i="1"/>
  <c r="J220" i="1"/>
  <c r="K220" i="1"/>
  <c r="L220" i="1"/>
  <c r="I220" i="1"/>
  <c r="E220" i="1"/>
  <c r="F220" i="1"/>
  <c r="E10" i="1" l="1"/>
  <c r="I62" i="1"/>
  <c r="D62" i="1"/>
  <c r="D61" i="1" s="1"/>
  <c r="J52" i="1"/>
  <c r="K52" i="1"/>
  <c r="I52" i="1"/>
  <c r="E52" i="1"/>
  <c r="F52" i="1"/>
  <c r="D52" i="1"/>
  <c r="H52" i="1" l="1"/>
  <c r="C52" i="1"/>
  <c r="J59" i="1"/>
  <c r="K59" i="1"/>
  <c r="L59" i="1"/>
  <c r="I59" i="1"/>
  <c r="E59" i="1"/>
  <c r="F59" i="1"/>
  <c r="D59" i="1"/>
  <c r="J231" i="1" l="1"/>
  <c r="K231" i="1"/>
  <c r="L231" i="1"/>
  <c r="I231" i="1"/>
  <c r="E231" i="1"/>
  <c r="F231" i="1"/>
  <c r="D231" i="1"/>
  <c r="J255" i="1" l="1"/>
  <c r="K255" i="1"/>
  <c r="L255" i="1"/>
  <c r="I255" i="1"/>
  <c r="E255" i="1"/>
  <c r="F255" i="1"/>
  <c r="D255" i="1"/>
  <c r="J244" i="1"/>
  <c r="K244" i="1"/>
  <c r="I244" i="1"/>
  <c r="K301" i="1" l="1"/>
  <c r="J301" i="1"/>
  <c r="I301" i="1"/>
  <c r="G179" i="5" l="1"/>
  <c r="G160" i="5" l="1"/>
  <c r="G161" i="5"/>
  <c r="G162" i="5"/>
  <c r="G163" i="5"/>
  <c r="T267" i="1"/>
  <c r="T268" i="1"/>
  <c r="R267" i="1"/>
  <c r="R268" i="1"/>
  <c r="P267" i="1"/>
  <c r="P268" i="1"/>
  <c r="S267" i="1"/>
  <c r="S268" i="1"/>
  <c r="Q267" i="1"/>
  <c r="Q268" i="1"/>
  <c r="O267" i="1"/>
  <c r="O268" i="1"/>
  <c r="O269" i="1"/>
  <c r="J266" i="1"/>
  <c r="K266" i="1"/>
  <c r="I266" i="1"/>
  <c r="H268" i="1"/>
  <c r="H269" i="1"/>
  <c r="H267" i="1"/>
  <c r="E266" i="1"/>
  <c r="F266" i="1"/>
  <c r="D266" i="1"/>
  <c r="C268" i="1"/>
  <c r="C269" i="1"/>
  <c r="C267" i="1"/>
  <c r="N269" i="1" l="1"/>
  <c r="N268" i="1"/>
  <c r="C266" i="1"/>
  <c r="M269" i="1"/>
  <c r="M268" i="1"/>
  <c r="N267" i="1"/>
  <c r="M267" i="1"/>
  <c r="F207" i="1" l="1"/>
  <c r="E207" i="1"/>
  <c r="S216" i="1"/>
  <c r="I216" i="1"/>
  <c r="I212" i="1" s="1"/>
  <c r="D216" i="1"/>
  <c r="D212" i="1" s="1"/>
  <c r="P216" i="1" l="1"/>
  <c r="C216" i="1"/>
  <c r="O216" i="1"/>
  <c r="H216" i="1"/>
  <c r="Q216" i="1"/>
  <c r="R216" i="1"/>
  <c r="H206" i="1"/>
  <c r="C206" i="1"/>
  <c r="Q206" i="1"/>
  <c r="Q203" i="1"/>
  <c r="Q202" i="1"/>
  <c r="P204" i="1"/>
  <c r="P205" i="1"/>
  <c r="P206" i="1"/>
  <c r="P203" i="1"/>
  <c r="O204" i="1"/>
  <c r="O205" i="1"/>
  <c r="O206" i="1"/>
  <c r="O203" i="1"/>
  <c r="I208" i="1"/>
  <c r="D208" i="1"/>
  <c r="E205" i="1"/>
  <c r="Q205" i="1" s="1"/>
  <c r="O210" i="1"/>
  <c r="O202" i="1"/>
  <c r="J204" i="1"/>
  <c r="E204" i="1"/>
  <c r="Q204" i="1" l="1"/>
  <c r="O208" i="1"/>
  <c r="M216" i="1"/>
  <c r="N216" i="1"/>
  <c r="N206" i="1"/>
  <c r="M206" i="1"/>
  <c r="F199" i="1"/>
  <c r="E199" i="1"/>
  <c r="C200" i="1" l="1"/>
  <c r="G170" i="5" l="1"/>
  <c r="G196" i="5" l="1"/>
  <c r="G193" i="5"/>
  <c r="G191" i="5"/>
  <c r="G190" i="5"/>
  <c r="G176" i="5"/>
  <c r="G175" i="5"/>
  <c r="G174" i="5"/>
  <c r="G173" i="5"/>
  <c r="G172" i="5"/>
  <c r="G171" i="5"/>
  <c r="G169" i="5"/>
  <c r="G168" i="5"/>
  <c r="G167" i="5"/>
  <c r="G166" i="5"/>
  <c r="G165" i="5"/>
  <c r="G159" i="5"/>
  <c r="I158" i="5" s="1"/>
  <c r="G155" i="5"/>
  <c r="G153" i="5"/>
  <c r="G151" i="5"/>
  <c r="G150" i="5"/>
  <c r="G149" i="5"/>
  <c r="G143" i="5"/>
  <c r="I140" i="5" s="1"/>
  <c r="G118" i="5"/>
  <c r="G117" i="5"/>
  <c r="G116" i="5"/>
  <c r="G115" i="5"/>
  <c r="G114" i="5"/>
  <c r="G113" i="5"/>
  <c r="G112" i="5"/>
  <c r="G111" i="5"/>
  <c r="G108" i="5"/>
  <c r="G107" i="5"/>
  <c r="G106" i="5"/>
  <c r="G104" i="5"/>
  <c r="G103" i="5"/>
  <c r="G102" i="5"/>
  <c r="G101" i="5"/>
  <c r="G100" i="5"/>
  <c r="G99" i="5"/>
  <c r="G98" i="5"/>
  <c r="G97" i="5"/>
  <c r="G96" i="5"/>
  <c r="G95" i="5"/>
  <c r="G93" i="5"/>
  <c r="G92" i="5"/>
  <c r="G91" i="5"/>
  <c r="G90" i="5"/>
  <c r="G89" i="5"/>
  <c r="G88" i="5"/>
  <c r="G87" i="5"/>
  <c r="G86" i="5"/>
  <c r="G85" i="5"/>
  <c r="G84" i="5"/>
  <c r="G82" i="5"/>
  <c r="G81" i="5"/>
  <c r="G79" i="5"/>
  <c r="G78" i="5"/>
  <c r="G77" i="5"/>
  <c r="G76" i="5"/>
  <c r="G75" i="5"/>
  <c r="G74" i="5"/>
  <c r="G73" i="5"/>
  <c r="G72" i="5"/>
  <c r="G71" i="5"/>
  <c r="G70" i="5"/>
  <c r="G69" i="5"/>
  <c r="G66" i="5"/>
  <c r="G65" i="5"/>
  <c r="G64" i="5"/>
  <c r="G63" i="5"/>
  <c r="G62" i="5"/>
  <c r="G61" i="5"/>
  <c r="G60" i="5"/>
  <c r="G59" i="5"/>
  <c r="G58" i="5"/>
  <c r="G57" i="5"/>
  <c r="G55" i="5"/>
  <c r="G54" i="5"/>
  <c r="G53" i="5"/>
  <c r="G52" i="5"/>
  <c r="G51" i="5"/>
  <c r="G50" i="5"/>
  <c r="G49" i="5"/>
  <c r="G48" i="5"/>
  <c r="G47" i="5"/>
  <c r="G46" i="5"/>
  <c r="G44" i="5"/>
  <c r="G42" i="5"/>
  <c r="G41" i="5"/>
  <c r="G39" i="5"/>
  <c r="G38" i="5"/>
  <c r="G36" i="5"/>
  <c r="G32" i="5"/>
  <c r="G31" i="5"/>
  <c r="G30" i="5"/>
  <c r="G29" i="5"/>
  <c r="G28" i="5"/>
  <c r="G27" i="5"/>
  <c r="G26" i="5"/>
  <c r="G25" i="5"/>
  <c r="G24" i="5"/>
  <c r="G23" i="5"/>
  <c r="R303" i="1"/>
  <c r="Q303" i="1"/>
  <c r="P303" i="1"/>
  <c r="O303" i="1"/>
  <c r="H303" i="1"/>
  <c r="T303" i="1"/>
  <c r="T302" i="1"/>
  <c r="S302" i="1"/>
  <c r="R302" i="1"/>
  <c r="Q302" i="1"/>
  <c r="P302" i="1"/>
  <c r="O302" i="1"/>
  <c r="H302" i="1"/>
  <c r="C302" i="1"/>
  <c r="L301" i="1"/>
  <c r="L298" i="1" s="1"/>
  <c r="J298" i="1"/>
  <c r="I298" i="1"/>
  <c r="E301" i="1"/>
  <c r="E298" i="1" s="1"/>
  <c r="D301" i="1"/>
  <c r="T300" i="1"/>
  <c r="S300" i="1"/>
  <c r="R300" i="1"/>
  <c r="Q300" i="1"/>
  <c r="P300" i="1"/>
  <c r="O300" i="1"/>
  <c r="H300" i="1"/>
  <c r="C300" i="1"/>
  <c r="T299" i="1"/>
  <c r="S299" i="1"/>
  <c r="R299" i="1"/>
  <c r="Q299" i="1"/>
  <c r="P299" i="1"/>
  <c r="O299" i="1"/>
  <c r="H299" i="1"/>
  <c r="C299" i="1"/>
  <c r="Q297" i="1"/>
  <c r="P297" i="1"/>
  <c r="O297" i="1"/>
  <c r="H297" i="1"/>
  <c r="T297" i="1"/>
  <c r="R297" i="1"/>
  <c r="T296" i="1"/>
  <c r="S296" i="1"/>
  <c r="R296" i="1"/>
  <c r="Q296" i="1"/>
  <c r="P296" i="1"/>
  <c r="O296" i="1"/>
  <c r="H296" i="1"/>
  <c r="C296" i="1"/>
  <c r="T295" i="1"/>
  <c r="S295" i="1"/>
  <c r="R295" i="1"/>
  <c r="Q295" i="1"/>
  <c r="P295" i="1"/>
  <c r="O295" i="1"/>
  <c r="H295" i="1"/>
  <c r="C295" i="1"/>
  <c r="T294" i="1"/>
  <c r="S294" i="1"/>
  <c r="R294" i="1"/>
  <c r="Q294" i="1"/>
  <c r="P294" i="1"/>
  <c r="O294" i="1"/>
  <c r="H294" i="1"/>
  <c r="C294" i="1"/>
  <c r="T293" i="1"/>
  <c r="S293" i="1"/>
  <c r="P293" i="1"/>
  <c r="O293" i="1"/>
  <c r="H293" i="1"/>
  <c r="R293" i="1"/>
  <c r="L292" i="1"/>
  <c r="K292" i="1"/>
  <c r="J292" i="1"/>
  <c r="I292" i="1"/>
  <c r="D292" i="1"/>
  <c r="T291" i="1"/>
  <c r="S291" i="1"/>
  <c r="R291" i="1"/>
  <c r="Q291" i="1"/>
  <c r="P291" i="1"/>
  <c r="O291" i="1"/>
  <c r="H291" i="1"/>
  <c r="C291" i="1"/>
  <c r="T290" i="1"/>
  <c r="S290" i="1"/>
  <c r="R290" i="1"/>
  <c r="Q290" i="1"/>
  <c r="P290" i="1"/>
  <c r="O290" i="1"/>
  <c r="H290" i="1"/>
  <c r="C290" i="1"/>
  <c r="T289" i="1"/>
  <c r="S289" i="1"/>
  <c r="R289" i="1"/>
  <c r="Q289" i="1"/>
  <c r="P289" i="1"/>
  <c r="O289" i="1"/>
  <c r="H289" i="1"/>
  <c r="C289" i="1"/>
  <c r="T288" i="1"/>
  <c r="S288" i="1"/>
  <c r="R288" i="1"/>
  <c r="Q288" i="1"/>
  <c r="P288" i="1"/>
  <c r="O288" i="1"/>
  <c r="H288" i="1"/>
  <c r="C288" i="1"/>
  <c r="L287" i="1"/>
  <c r="K287" i="1"/>
  <c r="J287" i="1"/>
  <c r="I287" i="1"/>
  <c r="F287" i="1"/>
  <c r="E287" i="1"/>
  <c r="D287" i="1"/>
  <c r="T285" i="1"/>
  <c r="S285" i="1"/>
  <c r="R285" i="1"/>
  <c r="Q285" i="1"/>
  <c r="C285" i="1"/>
  <c r="T284" i="1"/>
  <c r="S284" i="1"/>
  <c r="R284" i="1"/>
  <c r="Q284" i="1"/>
  <c r="P284" i="1"/>
  <c r="O284" i="1"/>
  <c r="H284" i="1"/>
  <c r="C284" i="1"/>
  <c r="L283" i="1"/>
  <c r="L282" i="1" s="1"/>
  <c r="K283" i="1"/>
  <c r="K282" i="1" s="1"/>
  <c r="J283" i="1"/>
  <c r="J282" i="1" s="1"/>
  <c r="F283" i="1"/>
  <c r="E283" i="1"/>
  <c r="T281" i="1"/>
  <c r="S281" i="1"/>
  <c r="R281" i="1"/>
  <c r="Q281" i="1"/>
  <c r="P281" i="1"/>
  <c r="O281" i="1"/>
  <c r="H281" i="1"/>
  <c r="C281" i="1"/>
  <c r="T280" i="1"/>
  <c r="S280" i="1"/>
  <c r="R280" i="1"/>
  <c r="Q280" i="1"/>
  <c r="P280" i="1"/>
  <c r="O280" i="1"/>
  <c r="H280" i="1"/>
  <c r="C280" i="1"/>
  <c r="T279" i="1"/>
  <c r="S279" i="1"/>
  <c r="R279" i="1"/>
  <c r="Q279" i="1"/>
  <c r="P279" i="1"/>
  <c r="O279" i="1"/>
  <c r="H279" i="1"/>
  <c r="C279" i="1"/>
  <c r="T278" i="1"/>
  <c r="S278" i="1"/>
  <c r="R278" i="1"/>
  <c r="Q278" i="1"/>
  <c r="P278" i="1"/>
  <c r="O278" i="1"/>
  <c r="H278" i="1"/>
  <c r="C278" i="1"/>
  <c r="L277" i="1"/>
  <c r="L276" i="1" s="1"/>
  <c r="K277" i="1"/>
  <c r="K276" i="1" s="1"/>
  <c r="J277" i="1"/>
  <c r="J276" i="1" s="1"/>
  <c r="I277" i="1"/>
  <c r="F277" i="1"/>
  <c r="E277" i="1"/>
  <c r="D277" i="1"/>
  <c r="T275" i="1"/>
  <c r="S275" i="1"/>
  <c r="R275" i="1"/>
  <c r="Q275" i="1"/>
  <c r="P275" i="1"/>
  <c r="O275" i="1"/>
  <c r="H275" i="1"/>
  <c r="C275" i="1"/>
  <c r="T274" i="1"/>
  <c r="S274" i="1"/>
  <c r="R274" i="1"/>
  <c r="Q274" i="1"/>
  <c r="P274" i="1"/>
  <c r="O274" i="1"/>
  <c r="H274" i="1"/>
  <c r="C274" i="1"/>
  <c r="T273" i="1"/>
  <c r="S273" i="1"/>
  <c r="R273" i="1"/>
  <c r="Q273" i="1"/>
  <c r="P273" i="1"/>
  <c r="O273" i="1"/>
  <c r="H273" i="1"/>
  <c r="C273" i="1"/>
  <c r="L272" i="1"/>
  <c r="L271" i="1" s="1"/>
  <c r="K272" i="1"/>
  <c r="K271" i="1" s="1"/>
  <c r="J272" i="1"/>
  <c r="J271" i="1" s="1"/>
  <c r="I272" i="1"/>
  <c r="F272" i="1"/>
  <c r="E272" i="1"/>
  <c r="D272" i="1"/>
  <c r="T269" i="1"/>
  <c r="S269" i="1"/>
  <c r="R269" i="1"/>
  <c r="Q269" i="1"/>
  <c r="P269" i="1"/>
  <c r="L266" i="1"/>
  <c r="P266" i="1"/>
  <c r="T265" i="1"/>
  <c r="S265" i="1"/>
  <c r="R265" i="1"/>
  <c r="Q265" i="1"/>
  <c r="P265" i="1"/>
  <c r="O265" i="1"/>
  <c r="H265" i="1"/>
  <c r="C265" i="1"/>
  <c r="T264" i="1"/>
  <c r="S264" i="1"/>
  <c r="R264" i="1"/>
  <c r="Q264" i="1"/>
  <c r="P264" i="1"/>
  <c r="O264" i="1"/>
  <c r="H264" i="1"/>
  <c r="C264" i="1"/>
  <c r="T263" i="1"/>
  <c r="S263" i="1"/>
  <c r="R263" i="1"/>
  <c r="Q263" i="1"/>
  <c r="P263" i="1"/>
  <c r="O263" i="1"/>
  <c r="H263" i="1"/>
  <c r="C263" i="1"/>
  <c r="T262" i="1"/>
  <c r="S262" i="1"/>
  <c r="R262" i="1"/>
  <c r="Q262" i="1"/>
  <c r="P262" i="1"/>
  <c r="O262" i="1"/>
  <c r="H262" i="1"/>
  <c r="C262" i="1"/>
  <c r="K261" i="1"/>
  <c r="J261" i="1"/>
  <c r="J260" i="1" s="1"/>
  <c r="I261" i="1"/>
  <c r="F261" i="1"/>
  <c r="F260" i="1" s="1"/>
  <c r="E261" i="1"/>
  <c r="D261" i="1"/>
  <c r="L260" i="1"/>
  <c r="T259" i="1"/>
  <c r="S259" i="1"/>
  <c r="R259" i="1"/>
  <c r="Q259" i="1"/>
  <c r="H259" i="1"/>
  <c r="P259" i="1"/>
  <c r="L258" i="1"/>
  <c r="K258" i="1"/>
  <c r="J258" i="1"/>
  <c r="I258" i="1"/>
  <c r="F258" i="1"/>
  <c r="E258" i="1"/>
  <c r="T257" i="1"/>
  <c r="S257" i="1"/>
  <c r="R257" i="1"/>
  <c r="Q257" i="1"/>
  <c r="P257" i="1"/>
  <c r="O257" i="1"/>
  <c r="H257" i="1"/>
  <c r="C257" i="1"/>
  <c r="T256" i="1"/>
  <c r="S256" i="1"/>
  <c r="R256" i="1"/>
  <c r="Q256" i="1"/>
  <c r="P256" i="1"/>
  <c r="O256" i="1"/>
  <c r="H256" i="1"/>
  <c r="C256" i="1"/>
  <c r="T255" i="1"/>
  <c r="T254" i="1"/>
  <c r="S254" i="1"/>
  <c r="R254" i="1"/>
  <c r="Q254" i="1"/>
  <c r="P254" i="1"/>
  <c r="O254" i="1"/>
  <c r="H254" i="1"/>
  <c r="C254" i="1"/>
  <c r="T253" i="1"/>
  <c r="S253" i="1"/>
  <c r="R253" i="1"/>
  <c r="Q253" i="1"/>
  <c r="P253" i="1"/>
  <c r="O253" i="1"/>
  <c r="H253" i="1"/>
  <c r="C253" i="1"/>
  <c r="T252" i="1"/>
  <c r="S252" i="1"/>
  <c r="R252" i="1"/>
  <c r="Q252" i="1"/>
  <c r="P252" i="1"/>
  <c r="O252" i="1"/>
  <c r="H252" i="1"/>
  <c r="C252" i="1"/>
  <c r="T251" i="1"/>
  <c r="S251" i="1"/>
  <c r="R251" i="1"/>
  <c r="Q251" i="1"/>
  <c r="P251" i="1"/>
  <c r="O251" i="1"/>
  <c r="H251" i="1"/>
  <c r="C251" i="1"/>
  <c r="K250" i="1"/>
  <c r="J250" i="1"/>
  <c r="I250" i="1"/>
  <c r="F250" i="1"/>
  <c r="E250" i="1"/>
  <c r="D250" i="1"/>
  <c r="T249" i="1"/>
  <c r="S249" i="1"/>
  <c r="R249" i="1"/>
  <c r="Q249" i="1"/>
  <c r="P249" i="1"/>
  <c r="O249" i="1"/>
  <c r="H249" i="1"/>
  <c r="C249" i="1"/>
  <c r="T248" i="1"/>
  <c r="S248" i="1"/>
  <c r="R248" i="1"/>
  <c r="Q248" i="1"/>
  <c r="P248" i="1"/>
  <c r="O248" i="1"/>
  <c r="H248" i="1"/>
  <c r="C248" i="1"/>
  <c r="T247" i="1"/>
  <c r="S247" i="1"/>
  <c r="R247" i="1"/>
  <c r="Q247" i="1"/>
  <c r="P247" i="1"/>
  <c r="O247" i="1"/>
  <c r="H247" i="1"/>
  <c r="C247" i="1"/>
  <c r="T246" i="1"/>
  <c r="S246" i="1"/>
  <c r="R246" i="1"/>
  <c r="Q246" i="1"/>
  <c r="P246" i="1"/>
  <c r="O246" i="1"/>
  <c r="H246" i="1"/>
  <c r="C246" i="1"/>
  <c r="T245" i="1"/>
  <c r="S245" i="1"/>
  <c r="R245" i="1"/>
  <c r="Q245" i="1"/>
  <c r="P245" i="1"/>
  <c r="O245" i="1"/>
  <c r="H245" i="1"/>
  <c r="C245" i="1"/>
  <c r="L244" i="1"/>
  <c r="L241" i="1" s="1"/>
  <c r="F244" i="1"/>
  <c r="E244" i="1"/>
  <c r="R244" i="1" s="1"/>
  <c r="D244" i="1"/>
  <c r="P244" i="1" s="1"/>
  <c r="T243" i="1"/>
  <c r="S243" i="1"/>
  <c r="R243" i="1"/>
  <c r="Q243" i="1"/>
  <c r="P243" i="1"/>
  <c r="O243" i="1"/>
  <c r="H243" i="1"/>
  <c r="C243" i="1"/>
  <c r="T242" i="1"/>
  <c r="S242" i="1"/>
  <c r="R242" i="1"/>
  <c r="Q242" i="1"/>
  <c r="P242" i="1"/>
  <c r="O242" i="1"/>
  <c r="H242" i="1"/>
  <c r="C242" i="1"/>
  <c r="T239" i="1"/>
  <c r="S239" i="1"/>
  <c r="R239" i="1"/>
  <c r="Q239" i="1"/>
  <c r="P239" i="1"/>
  <c r="O239" i="1"/>
  <c r="H239" i="1"/>
  <c r="T238" i="1"/>
  <c r="S238" i="1"/>
  <c r="R238" i="1"/>
  <c r="Q238" i="1"/>
  <c r="P238" i="1"/>
  <c r="O238" i="1"/>
  <c r="H238" i="1"/>
  <c r="C238" i="1"/>
  <c r="T237" i="1"/>
  <c r="S237" i="1"/>
  <c r="R237" i="1"/>
  <c r="Q237" i="1"/>
  <c r="P237" i="1"/>
  <c r="O237" i="1"/>
  <c r="H237" i="1"/>
  <c r="C237" i="1"/>
  <c r="T236" i="1"/>
  <c r="S236" i="1"/>
  <c r="R236" i="1"/>
  <c r="Q236" i="1"/>
  <c r="P236" i="1"/>
  <c r="O236" i="1"/>
  <c r="H236" i="1"/>
  <c r="C236" i="1"/>
  <c r="T235" i="1"/>
  <c r="S235" i="1"/>
  <c r="R235" i="1"/>
  <c r="Q235" i="1"/>
  <c r="P235" i="1"/>
  <c r="O235" i="1"/>
  <c r="H235" i="1"/>
  <c r="C235" i="1"/>
  <c r="T234" i="1"/>
  <c r="S234" i="1"/>
  <c r="R234" i="1"/>
  <c r="Q234" i="1"/>
  <c r="P234" i="1"/>
  <c r="O234" i="1"/>
  <c r="H234" i="1"/>
  <c r="C234" i="1"/>
  <c r="L233" i="1"/>
  <c r="K233" i="1"/>
  <c r="J233" i="1"/>
  <c r="I233" i="1"/>
  <c r="F233" i="1"/>
  <c r="E233" i="1"/>
  <c r="D233" i="1"/>
  <c r="T232" i="1"/>
  <c r="S232" i="1"/>
  <c r="R232" i="1"/>
  <c r="Q232" i="1"/>
  <c r="P232" i="1"/>
  <c r="O232" i="1"/>
  <c r="H232" i="1"/>
  <c r="C232" i="1"/>
  <c r="L230" i="1"/>
  <c r="E230" i="1"/>
  <c r="P231" i="1"/>
  <c r="T228" i="1"/>
  <c r="S228" i="1"/>
  <c r="R228" i="1"/>
  <c r="Q228" i="1"/>
  <c r="P228" i="1"/>
  <c r="O228" i="1"/>
  <c r="H228" i="1"/>
  <c r="C228" i="1"/>
  <c r="R227" i="1"/>
  <c r="Q227" i="1"/>
  <c r="L227" i="1"/>
  <c r="K227" i="1"/>
  <c r="I227" i="1"/>
  <c r="F227" i="1"/>
  <c r="T226" i="1"/>
  <c r="S226" i="1"/>
  <c r="R226" i="1"/>
  <c r="Q226" i="1"/>
  <c r="P226" i="1"/>
  <c r="O226" i="1"/>
  <c r="H226" i="1"/>
  <c r="C226" i="1"/>
  <c r="T225" i="1"/>
  <c r="S225" i="1"/>
  <c r="R225" i="1"/>
  <c r="Q225" i="1"/>
  <c r="P225" i="1"/>
  <c r="O225" i="1"/>
  <c r="H225" i="1"/>
  <c r="C225" i="1"/>
  <c r="T224" i="1"/>
  <c r="S224" i="1"/>
  <c r="R224" i="1"/>
  <c r="Q224" i="1"/>
  <c r="P224" i="1"/>
  <c r="O224" i="1"/>
  <c r="H224" i="1"/>
  <c r="C224" i="1"/>
  <c r="T223" i="1"/>
  <c r="S223" i="1"/>
  <c r="R223" i="1"/>
  <c r="Q223" i="1"/>
  <c r="P223" i="1"/>
  <c r="O223" i="1"/>
  <c r="H223" i="1"/>
  <c r="C223" i="1"/>
  <c r="T222" i="1"/>
  <c r="S222" i="1"/>
  <c r="R222" i="1"/>
  <c r="Q222" i="1"/>
  <c r="P222" i="1"/>
  <c r="O222" i="1"/>
  <c r="H222" i="1"/>
  <c r="C222" i="1"/>
  <c r="T221" i="1"/>
  <c r="S221" i="1"/>
  <c r="R221" i="1"/>
  <c r="Q221" i="1"/>
  <c r="P221" i="1"/>
  <c r="O221" i="1"/>
  <c r="H221" i="1"/>
  <c r="C221" i="1"/>
  <c r="E219" i="1"/>
  <c r="P220" i="1"/>
  <c r="T218" i="1"/>
  <c r="S218" i="1"/>
  <c r="R218" i="1"/>
  <c r="Q218" i="1"/>
  <c r="P218" i="1"/>
  <c r="O218" i="1"/>
  <c r="H218" i="1"/>
  <c r="C218" i="1"/>
  <c r="T217" i="1"/>
  <c r="S217" i="1"/>
  <c r="R217" i="1"/>
  <c r="Q217" i="1"/>
  <c r="P217" i="1"/>
  <c r="O217" i="1"/>
  <c r="H217" i="1"/>
  <c r="C217" i="1"/>
  <c r="T215" i="1"/>
  <c r="S215" i="1"/>
  <c r="R215" i="1"/>
  <c r="Q215" i="1"/>
  <c r="P215" i="1"/>
  <c r="O215" i="1"/>
  <c r="H215" i="1"/>
  <c r="C215" i="1"/>
  <c r="T214" i="1"/>
  <c r="S214" i="1"/>
  <c r="R214" i="1"/>
  <c r="Q214" i="1"/>
  <c r="P214" i="1"/>
  <c r="O214" i="1"/>
  <c r="H214" i="1"/>
  <c r="C214" i="1"/>
  <c r="T213" i="1"/>
  <c r="S213" i="1"/>
  <c r="R213" i="1"/>
  <c r="Q213" i="1"/>
  <c r="P213" i="1"/>
  <c r="O213" i="1"/>
  <c r="H213" i="1"/>
  <c r="C213" i="1"/>
  <c r="S212" i="1"/>
  <c r="L211" i="1"/>
  <c r="K211" i="1"/>
  <c r="E211" i="1"/>
  <c r="P212" i="1"/>
  <c r="T210" i="1"/>
  <c r="S210" i="1"/>
  <c r="R210" i="1"/>
  <c r="Q210" i="1"/>
  <c r="P210" i="1"/>
  <c r="H210" i="1"/>
  <c r="C210" i="1"/>
  <c r="K209" i="1"/>
  <c r="J209" i="1"/>
  <c r="I209" i="1"/>
  <c r="F209" i="1"/>
  <c r="E209" i="1"/>
  <c r="D209" i="1"/>
  <c r="T208" i="1"/>
  <c r="S208" i="1"/>
  <c r="R208" i="1"/>
  <c r="Q208" i="1"/>
  <c r="H208" i="1"/>
  <c r="P208" i="1"/>
  <c r="L207" i="1"/>
  <c r="K207" i="1"/>
  <c r="J207" i="1"/>
  <c r="Q207" i="1" s="1"/>
  <c r="T205" i="1"/>
  <c r="S205" i="1"/>
  <c r="H205" i="1"/>
  <c r="C205" i="1"/>
  <c r="T204" i="1"/>
  <c r="S204" i="1"/>
  <c r="T203" i="1"/>
  <c r="S203" i="1"/>
  <c r="R203" i="1"/>
  <c r="H203" i="1"/>
  <c r="C203" i="1"/>
  <c r="T202" i="1"/>
  <c r="S202" i="1"/>
  <c r="R202" i="1"/>
  <c r="P202" i="1"/>
  <c r="H202" i="1"/>
  <c r="C202" i="1"/>
  <c r="T201" i="1"/>
  <c r="S201" i="1"/>
  <c r="R201" i="1"/>
  <c r="Q201" i="1"/>
  <c r="H201" i="1"/>
  <c r="O201" i="1"/>
  <c r="T200" i="1"/>
  <c r="S200" i="1"/>
  <c r="R200" i="1"/>
  <c r="Q200" i="1"/>
  <c r="L199" i="1"/>
  <c r="L198" i="1" s="1"/>
  <c r="L197" i="1" s="1"/>
  <c r="K199" i="1"/>
  <c r="K198" i="1" s="1"/>
  <c r="K197" i="1" s="1"/>
  <c r="J199" i="1"/>
  <c r="J198" i="1" s="1"/>
  <c r="E198" i="1"/>
  <c r="H193" i="1"/>
  <c r="T193" i="1"/>
  <c r="R193" i="1"/>
  <c r="D190" i="1"/>
  <c r="T192" i="1"/>
  <c r="S192" i="1"/>
  <c r="R192" i="1"/>
  <c r="Q192" i="1"/>
  <c r="P192" i="1"/>
  <c r="O192" i="1"/>
  <c r="H192" i="1"/>
  <c r="C192" i="1"/>
  <c r="T191" i="1"/>
  <c r="S191" i="1"/>
  <c r="R191" i="1"/>
  <c r="Q191" i="1"/>
  <c r="P191" i="1"/>
  <c r="O191" i="1"/>
  <c r="H191" i="1"/>
  <c r="C191" i="1"/>
  <c r="L190" i="1"/>
  <c r="K190" i="1"/>
  <c r="J190" i="1"/>
  <c r="I190" i="1"/>
  <c r="F190" i="1"/>
  <c r="E190" i="1"/>
  <c r="T189" i="1"/>
  <c r="S189" i="1"/>
  <c r="R189" i="1"/>
  <c r="Q189" i="1"/>
  <c r="P189" i="1"/>
  <c r="O189" i="1"/>
  <c r="H189" i="1"/>
  <c r="C189" i="1"/>
  <c r="P188" i="1"/>
  <c r="T187" i="1"/>
  <c r="S187" i="1"/>
  <c r="R187" i="1"/>
  <c r="Q187" i="1"/>
  <c r="P187" i="1"/>
  <c r="O187" i="1"/>
  <c r="H187" i="1"/>
  <c r="C187" i="1"/>
  <c r="L185" i="1"/>
  <c r="J185" i="1"/>
  <c r="F185" i="1"/>
  <c r="Q186" i="1"/>
  <c r="T183" i="1"/>
  <c r="S183" i="1"/>
  <c r="H183" i="1"/>
  <c r="T182" i="1"/>
  <c r="S182" i="1"/>
  <c r="H182" i="1"/>
  <c r="T181" i="1"/>
  <c r="T180" i="1"/>
  <c r="S180" i="1"/>
  <c r="R180" i="1"/>
  <c r="P180" i="1"/>
  <c r="O180" i="1"/>
  <c r="H180" i="1"/>
  <c r="C180" i="1"/>
  <c r="T178" i="1"/>
  <c r="S178" i="1"/>
  <c r="R178" i="1"/>
  <c r="Q178" i="1"/>
  <c r="P178" i="1"/>
  <c r="O178" i="1"/>
  <c r="H178" i="1"/>
  <c r="C178" i="1"/>
  <c r="T177" i="1"/>
  <c r="S177" i="1"/>
  <c r="R177" i="1"/>
  <c r="Q177" i="1"/>
  <c r="P177" i="1"/>
  <c r="O177" i="1"/>
  <c r="H177" i="1"/>
  <c r="C177" i="1"/>
  <c r="L176" i="1"/>
  <c r="F176" i="1"/>
  <c r="F175" i="1" s="1"/>
  <c r="P176" i="1"/>
  <c r="T173" i="1"/>
  <c r="S173" i="1"/>
  <c r="R173" i="1"/>
  <c r="Q173" i="1"/>
  <c r="P173" i="1"/>
  <c r="H173" i="1"/>
  <c r="C173" i="1"/>
  <c r="T172" i="1"/>
  <c r="S172" i="1"/>
  <c r="R172" i="1"/>
  <c r="Q172" i="1"/>
  <c r="P172" i="1"/>
  <c r="O172" i="1"/>
  <c r="H172" i="1"/>
  <c r="C172" i="1"/>
  <c r="L168" i="1"/>
  <c r="F168" i="1"/>
  <c r="E168" i="1"/>
  <c r="D168" i="1"/>
  <c r="T170" i="1"/>
  <c r="S170" i="1"/>
  <c r="R170" i="1"/>
  <c r="Q170" i="1"/>
  <c r="P170" i="1"/>
  <c r="O170" i="1"/>
  <c r="H170" i="1"/>
  <c r="C170" i="1"/>
  <c r="T169" i="1"/>
  <c r="S169" i="1"/>
  <c r="P169" i="1"/>
  <c r="O169" i="1"/>
  <c r="T167" i="1"/>
  <c r="S167" i="1"/>
  <c r="R167" i="1"/>
  <c r="Q167" i="1"/>
  <c r="P167" i="1"/>
  <c r="O167" i="1"/>
  <c r="H167" i="1"/>
  <c r="C167" i="1"/>
  <c r="T166" i="1"/>
  <c r="S166" i="1"/>
  <c r="R166" i="1"/>
  <c r="Q166" i="1"/>
  <c r="P166" i="1"/>
  <c r="O166" i="1"/>
  <c r="H166" i="1"/>
  <c r="C166" i="1"/>
  <c r="T165" i="1"/>
  <c r="S165" i="1"/>
  <c r="R165" i="1"/>
  <c r="Q165" i="1"/>
  <c r="P165" i="1"/>
  <c r="O165" i="1"/>
  <c r="H165" i="1"/>
  <c r="T164" i="1"/>
  <c r="R164" i="1"/>
  <c r="T163" i="1"/>
  <c r="S163" i="1"/>
  <c r="R163" i="1"/>
  <c r="Q163" i="1"/>
  <c r="P163" i="1"/>
  <c r="O163" i="1"/>
  <c r="H163" i="1"/>
  <c r="I157" i="1"/>
  <c r="T161" i="1"/>
  <c r="S161" i="1"/>
  <c r="R161" i="1"/>
  <c r="Q161" i="1"/>
  <c r="P161" i="1"/>
  <c r="O161" i="1"/>
  <c r="H161" i="1"/>
  <c r="T160" i="1"/>
  <c r="S160" i="1"/>
  <c r="R160" i="1"/>
  <c r="Q160" i="1"/>
  <c r="P160" i="1"/>
  <c r="O160" i="1"/>
  <c r="H160" i="1"/>
  <c r="T159" i="1"/>
  <c r="S159" i="1"/>
  <c r="R159" i="1"/>
  <c r="Q159" i="1"/>
  <c r="P159" i="1"/>
  <c r="O159" i="1"/>
  <c r="H159" i="1"/>
  <c r="P158" i="1"/>
  <c r="R158" i="1"/>
  <c r="T156" i="1"/>
  <c r="S156" i="1"/>
  <c r="R156" i="1"/>
  <c r="Q156" i="1"/>
  <c r="P156" i="1"/>
  <c r="O156" i="1"/>
  <c r="H156" i="1"/>
  <c r="C156" i="1"/>
  <c r="L155" i="1"/>
  <c r="K155" i="1"/>
  <c r="J155" i="1"/>
  <c r="I155" i="1"/>
  <c r="F155" i="1"/>
  <c r="E155" i="1"/>
  <c r="D155" i="1"/>
  <c r="D143" i="1" s="1"/>
  <c r="T151" i="1"/>
  <c r="S151" i="1"/>
  <c r="R151" i="1"/>
  <c r="Q151" i="1"/>
  <c r="P151" i="1"/>
  <c r="O151" i="1"/>
  <c r="H151" i="1"/>
  <c r="C151" i="1"/>
  <c r="T150" i="1"/>
  <c r="S150" i="1"/>
  <c r="R150" i="1"/>
  <c r="Q150" i="1"/>
  <c r="P150" i="1"/>
  <c r="O150" i="1"/>
  <c r="H150" i="1"/>
  <c r="C150" i="1"/>
  <c r="T149" i="1"/>
  <c r="S149" i="1"/>
  <c r="R149" i="1"/>
  <c r="Q149" i="1"/>
  <c r="P149" i="1"/>
  <c r="O149" i="1"/>
  <c r="H149" i="1"/>
  <c r="C149" i="1"/>
  <c r="T148" i="1"/>
  <c r="S148" i="1"/>
  <c r="R148" i="1"/>
  <c r="Q148" i="1"/>
  <c r="P148" i="1"/>
  <c r="O148" i="1"/>
  <c r="H148" i="1"/>
  <c r="C148" i="1"/>
  <c r="R147" i="1"/>
  <c r="Q147" i="1"/>
  <c r="P147" i="1"/>
  <c r="O147" i="1"/>
  <c r="C147" i="1"/>
  <c r="L146" i="1"/>
  <c r="L144" i="1" s="1"/>
  <c r="T145" i="1"/>
  <c r="S145" i="1"/>
  <c r="R145" i="1"/>
  <c r="Q145" i="1"/>
  <c r="P145" i="1"/>
  <c r="O145" i="1"/>
  <c r="H145" i="1"/>
  <c r="C145" i="1"/>
  <c r="R142" i="1"/>
  <c r="Q142" i="1"/>
  <c r="P142" i="1"/>
  <c r="O142" i="1"/>
  <c r="H142" i="1"/>
  <c r="C142" i="1"/>
  <c r="R141" i="1"/>
  <c r="Q141" i="1"/>
  <c r="P141" i="1"/>
  <c r="O141" i="1"/>
  <c r="H141" i="1"/>
  <c r="C141" i="1"/>
  <c r="T140" i="1"/>
  <c r="S140" i="1"/>
  <c r="R140" i="1"/>
  <c r="Q140" i="1"/>
  <c r="P140" i="1"/>
  <c r="O140" i="1"/>
  <c r="H140" i="1"/>
  <c r="C140" i="1"/>
  <c r="L139" i="1"/>
  <c r="K139" i="1"/>
  <c r="J139" i="1"/>
  <c r="I139" i="1"/>
  <c r="F139" i="1"/>
  <c r="E139" i="1"/>
  <c r="D139" i="1"/>
  <c r="P138" i="1"/>
  <c r="O138" i="1"/>
  <c r="P137" i="1"/>
  <c r="O137" i="1"/>
  <c r="H137" i="1"/>
  <c r="C137" i="1"/>
  <c r="T135" i="1"/>
  <c r="S135" i="1"/>
  <c r="R135" i="1"/>
  <c r="Q135" i="1"/>
  <c r="P135" i="1"/>
  <c r="O135" i="1"/>
  <c r="H135" i="1"/>
  <c r="C135" i="1"/>
  <c r="T134" i="1"/>
  <c r="S134" i="1"/>
  <c r="R134" i="1"/>
  <c r="Q134" i="1"/>
  <c r="P134" i="1"/>
  <c r="O134" i="1"/>
  <c r="H134" i="1"/>
  <c r="C134" i="1"/>
  <c r="T133" i="1"/>
  <c r="S133" i="1"/>
  <c r="R133" i="1"/>
  <c r="Q133" i="1"/>
  <c r="P133" i="1"/>
  <c r="O133" i="1"/>
  <c r="H133" i="1"/>
  <c r="C133" i="1"/>
  <c r="T132" i="1"/>
  <c r="S132" i="1"/>
  <c r="R132" i="1"/>
  <c r="Q132" i="1"/>
  <c r="P132" i="1"/>
  <c r="O132" i="1"/>
  <c r="H132" i="1"/>
  <c r="C132" i="1"/>
  <c r="T131" i="1"/>
  <c r="S131" i="1"/>
  <c r="R131" i="1"/>
  <c r="Q131" i="1"/>
  <c r="P131" i="1"/>
  <c r="O131" i="1"/>
  <c r="H131" i="1"/>
  <c r="C131" i="1"/>
  <c r="T130" i="1"/>
  <c r="S130" i="1"/>
  <c r="R130" i="1"/>
  <c r="Q130" i="1"/>
  <c r="P130" i="1"/>
  <c r="O130" i="1"/>
  <c r="H130" i="1"/>
  <c r="C130" i="1"/>
  <c r="K129" i="1"/>
  <c r="F129" i="1"/>
  <c r="T127" i="1"/>
  <c r="S127" i="1"/>
  <c r="R127" i="1"/>
  <c r="Q127" i="1"/>
  <c r="P127" i="1"/>
  <c r="O127" i="1"/>
  <c r="H127" i="1"/>
  <c r="C127" i="1"/>
  <c r="T126" i="1"/>
  <c r="S126" i="1"/>
  <c r="R126" i="1"/>
  <c r="Q126" i="1"/>
  <c r="P126" i="1"/>
  <c r="O126" i="1"/>
  <c r="H126" i="1"/>
  <c r="C126" i="1"/>
  <c r="K125" i="1"/>
  <c r="K123" i="1" s="1"/>
  <c r="J125" i="1"/>
  <c r="I125" i="1"/>
  <c r="F125" i="1"/>
  <c r="E125" i="1"/>
  <c r="D125" i="1"/>
  <c r="T124" i="1"/>
  <c r="S124" i="1"/>
  <c r="R124" i="1"/>
  <c r="Q124" i="1"/>
  <c r="P124" i="1"/>
  <c r="O124" i="1"/>
  <c r="H124" i="1"/>
  <c r="C124" i="1"/>
  <c r="L123" i="1"/>
  <c r="F123" i="1"/>
  <c r="T122" i="1"/>
  <c r="S122" i="1"/>
  <c r="R122" i="1"/>
  <c r="Q122" i="1"/>
  <c r="P122" i="1"/>
  <c r="O122" i="1"/>
  <c r="H122" i="1"/>
  <c r="T121" i="1"/>
  <c r="S121" i="1"/>
  <c r="R121" i="1"/>
  <c r="Q121" i="1"/>
  <c r="P121" i="1"/>
  <c r="O121" i="1"/>
  <c r="H121" i="1"/>
  <c r="T120" i="1"/>
  <c r="S120" i="1"/>
  <c r="R120" i="1"/>
  <c r="Q120" i="1"/>
  <c r="P120" i="1"/>
  <c r="O120" i="1"/>
  <c r="H120" i="1"/>
  <c r="C120" i="1"/>
  <c r="T119" i="1"/>
  <c r="S119" i="1"/>
  <c r="R119" i="1"/>
  <c r="Q119" i="1"/>
  <c r="P119" i="1"/>
  <c r="O119" i="1"/>
  <c r="H119" i="1"/>
  <c r="L118" i="1"/>
  <c r="L117" i="1" s="1"/>
  <c r="K118" i="1"/>
  <c r="K117" i="1" s="1"/>
  <c r="J118" i="1"/>
  <c r="J117" i="1" s="1"/>
  <c r="I118" i="1"/>
  <c r="F118" i="1"/>
  <c r="E118" i="1"/>
  <c r="E117" i="1" s="1"/>
  <c r="T115" i="1"/>
  <c r="S115" i="1"/>
  <c r="R115" i="1"/>
  <c r="Q115" i="1"/>
  <c r="P115" i="1"/>
  <c r="O115" i="1"/>
  <c r="H115" i="1"/>
  <c r="C115" i="1"/>
  <c r="L114" i="1"/>
  <c r="K114" i="1"/>
  <c r="J114" i="1"/>
  <c r="I114" i="1"/>
  <c r="F114" i="1"/>
  <c r="E114" i="1"/>
  <c r="D114" i="1"/>
  <c r="T113" i="1"/>
  <c r="S113" i="1"/>
  <c r="R113" i="1"/>
  <c r="Q113" i="1"/>
  <c r="P113" i="1"/>
  <c r="O113" i="1"/>
  <c r="H113" i="1"/>
  <c r="C113" i="1"/>
  <c r="L112" i="1"/>
  <c r="K112" i="1"/>
  <c r="J112" i="1"/>
  <c r="I112" i="1"/>
  <c r="F112" i="1"/>
  <c r="E112" i="1"/>
  <c r="D112" i="1"/>
  <c r="T111" i="1"/>
  <c r="S111" i="1"/>
  <c r="R111" i="1"/>
  <c r="Q111" i="1"/>
  <c r="P111" i="1"/>
  <c r="O111" i="1"/>
  <c r="H111" i="1"/>
  <c r="C111" i="1"/>
  <c r="T110" i="1"/>
  <c r="S110" i="1"/>
  <c r="R110" i="1"/>
  <c r="Q110" i="1"/>
  <c r="P110" i="1"/>
  <c r="O110" i="1"/>
  <c r="H110" i="1"/>
  <c r="C110" i="1"/>
  <c r="T109" i="1"/>
  <c r="S109" i="1"/>
  <c r="T107" i="1"/>
  <c r="S107" i="1"/>
  <c r="R107" i="1"/>
  <c r="Q107" i="1"/>
  <c r="P107" i="1"/>
  <c r="O107" i="1"/>
  <c r="H107" i="1"/>
  <c r="C107" i="1"/>
  <c r="L106" i="1"/>
  <c r="K106" i="1"/>
  <c r="J106" i="1"/>
  <c r="I106" i="1"/>
  <c r="F106" i="1"/>
  <c r="E106" i="1"/>
  <c r="D106" i="1"/>
  <c r="H104" i="1"/>
  <c r="C104" i="1"/>
  <c r="H100" i="1"/>
  <c r="C100" i="1"/>
  <c r="H98" i="1"/>
  <c r="C98" i="1"/>
  <c r="H97" i="1"/>
  <c r="C97" i="1"/>
  <c r="L96" i="1"/>
  <c r="L94" i="1" s="1"/>
  <c r="L93" i="1" s="1"/>
  <c r="E94" i="1"/>
  <c r="H95" i="1"/>
  <c r="C95" i="1"/>
  <c r="K94" i="1"/>
  <c r="J94" i="1"/>
  <c r="T93" i="1"/>
  <c r="S93" i="1"/>
  <c r="R93" i="1"/>
  <c r="Q93" i="1"/>
  <c r="P93" i="1"/>
  <c r="O93" i="1"/>
  <c r="H93" i="1"/>
  <c r="C93" i="1"/>
  <c r="T92" i="1"/>
  <c r="S92" i="1"/>
  <c r="R92" i="1"/>
  <c r="Q92" i="1"/>
  <c r="P92" i="1"/>
  <c r="O92" i="1"/>
  <c r="H92" i="1"/>
  <c r="C92" i="1"/>
  <c r="T91" i="1"/>
  <c r="S91" i="1"/>
  <c r="R91" i="1"/>
  <c r="Q91" i="1"/>
  <c r="P91" i="1"/>
  <c r="O91" i="1"/>
  <c r="H91" i="1"/>
  <c r="C91" i="1"/>
  <c r="T89" i="1"/>
  <c r="S89" i="1"/>
  <c r="R89" i="1"/>
  <c r="Q89" i="1"/>
  <c r="P89" i="1"/>
  <c r="O89" i="1"/>
  <c r="H89" i="1"/>
  <c r="C89" i="1"/>
  <c r="T88" i="1"/>
  <c r="S88" i="1"/>
  <c r="R88" i="1"/>
  <c r="Q88" i="1"/>
  <c r="P88" i="1"/>
  <c r="O88" i="1"/>
  <c r="H88" i="1"/>
  <c r="C88" i="1"/>
  <c r="K87" i="1"/>
  <c r="K85" i="1" s="1"/>
  <c r="J87" i="1"/>
  <c r="J85" i="1" s="1"/>
  <c r="F87" i="1"/>
  <c r="F85" i="1" s="1"/>
  <c r="E87" i="1"/>
  <c r="E85" i="1" s="1"/>
  <c r="P87" i="1"/>
  <c r="T86" i="1"/>
  <c r="S86" i="1"/>
  <c r="R86" i="1"/>
  <c r="Q86" i="1"/>
  <c r="P86" i="1"/>
  <c r="O86" i="1"/>
  <c r="H86" i="1"/>
  <c r="C86" i="1"/>
  <c r="T83" i="1"/>
  <c r="S83" i="1"/>
  <c r="R83" i="1"/>
  <c r="Q83" i="1"/>
  <c r="P83" i="1"/>
  <c r="O83" i="1"/>
  <c r="H83" i="1"/>
  <c r="C83" i="1"/>
  <c r="T82" i="1"/>
  <c r="S82" i="1"/>
  <c r="R82" i="1"/>
  <c r="Q82" i="1"/>
  <c r="P82" i="1"/>
  <c r="O82" i="1"/>
  <c r="H82" i="1"/>
  <c r="C82" i="1"/>
  <c r="T81" i="1"/>
  <c r="S81" i="1"/>
  <c r="R81" i="1"/>
  <c r="Q81" i="1"/>
  <c r="P81" i="1"/>
  <c r="O81" i="1"/>
  <c r="H81" i="1"/>
  <c r="C81" i="1"/>
  <c r="T80" i="1"/>
  <c r="S80" i="1"/>
  <c r="R80" i="1"/>
  <c r="Q80" i="1"/>
  <c r="P80" i="1"/>
  <c r="O80" i="1"/>
  <c r="H80" i="1"/>
  <c r="C80" i="1"/>
  <c r="L77" i="1"/>
  <c r="K77" i="1"/>
  <c r="J77" i="1"/>
  <c r="R79" i="1"/>
  <c r="D77" i="1"/>
  <c r="T78" i="1"/>
  <c r="S78" i="1"/>
  <c r="R78" i="1"/>
  <c r="Q78" i="1"/>
  <c r="P78" i="1"/>
  <c r="O78" i="1"/>
  <c r="H78" i="1"/>
  <c r="C78" i="1"/>
  <c r="T76" i="1"/>
  <c r="S76" i="1"/>
  <c r="R76" i="1"/>
  <c r="Q76" i="1"/>
  <c r="P76" i="1"/>
  <c r="O76" i="1"/>
  <c r="H76" i="1"/>
  <c r="C76" i="1"/>
  <c r="T75" i="1"/>
  <c r="S75" i="1"/>
  <c r="R75" i="1"/>
  <c r="Q75" i="1"/>
  <c r="P75" i="1"/>
  <c r="O75" i="1"/>
  <c r="H75" i="1"/>
  <c r="C75" i="1"/>
  <c r="T72" i="1"/>
  <c r="S72" i="1"/>
  <c r="R72" i="1"/>
  <c r="Q72" i="1"/>
  <c r="P72" i="1"/>
  <c r="O72" i="1"/>
  <c r="H72" i="1"/>
  <c r="L71" i="1"/>
  <c r="L69" i="1" s="1"/>
  <c r="K69" i="1"/>
  <c r="J69" i="1"/>
  <c r="Q71" i="1"/>
  <c r="T70" i="1"/>
  <c r="S70" i="1"/>
  <c r="R70" i="1"/>
  <c r="Q70" i="1"/>
  <c r="P70" i="1"/>
  <c r="O70" i="1"/>
  <c r="H70" i="1"/>
  <c r="C70" i="1"/>
  <c r="T66" i="1"/>
  <c r="S66" i="1"/>
  <c r="R66" i="1"/>
  <c r="Q66" i="1"/>
  <c r="P66" i="1"/>
  <c r="O66" i="1"/>
  <c r="H66" i="1"/>
  <c r="C66" i="1"/>
  <c r="T65" i="1"/>
  <c r="S65" i="1"/>
  <c r="R65" i="1"/>
  <c r="Q65" i="1"/>
  <c r="P65" i="1"/>
  <c r="O65" i="1"/>
  <c r="H65" i="1"/>
  <c r="C65" i="1"/>
  <c r="T64" i="1"/>
  <c r="S64" i="1"/>
  <c r="R64" i="1"/>
  <c r="Q64" i="1"/>
  <c r="P64" i="1"/>
  <c r="O64" i="1"/>
  <c r="H64" i="1"/>
  <c r="C64" i="1"/>
  <c r="T63" i="1"/>
  <c r="S63" i="1"/>
  <c r="R63" i="1"/>
  <c r="Q63" i="1"/>
  <c r="P63" i="1"/>
  <c r="O63" i="1"/>
  <c r="H63" i="1"/>
  <c r="C63" i="1"/>
  <c r="L62" i="1"/>
  <c r="L61" i="1" s="1"/>
  <c r="K62" i="1"/>
  <c r="K61" i="1" s="1"/>
  <c r="J62" i="1"/>
  <c r="F62" i="1"/>
  <c r="E62" i="1"/>
  <c r="P62" i="1"/>
  <c r="T60" i="1"/>
  <c r="S60" i="1"/>
  <c r="R60" i="1"/>
  <c r="Q60" i="1"/>
  <c r="P60" i="1"/>
  <c r="O60" i="1"/>
  <c r="H60" i="1"/>
  <c r="C60" i="1"/>
  <c r="P59" i="1"/>
  <c r="T58" i="1"/>
  <c r="S58" i="1"/>
  <c r="R58" i="1"/>
  <c r="Q58" i="1"/>
  <c r="P58" i="1"/>
  <c r="O58" i="1"/>
  <c r="H58" i="1"/>
  <c r="C58" i="1"/>
  <c r="T57" i="1"/>
  <c r="S57" i="1"/>
  <c r="R57" i="1"/>
  <c r="Q57" i="1"/>
  <c r="P57" i="1"/>
  <c r="O57" i="1"/>
  <c r="H57" i="1"/>
  <c r="C57" i="1"/>
  <c r="T56" i="1"/>
  <c r="S56" i="1"/>
  <c r="P56" i="1"/>
  <c r="O56" i="1"/>
  <c r="H56" i="1"/>
  <c r="T55" i="1"/>
  <c r="S55" i="1"/>
  <c r="R55" i="1"/>
  <c r="Q55" i="1"/>
  <c r="P55" i="1"/>
  <c r="O55" i="1"/>
  <c r="H55" i="1"/>
  <c r="C55" i="1"/>
  <c r="T54" i="1"/>
  <c r="S54" i="1"/>
  <c r="R54" i="1"/>
  <c r="Q54" i="1"/>
  <c r="P54" i="1"/>
  <c r="O54" i="1"/>
  <c r="H54" i="1"/>
  <c r="C54" i="1"/>
  <c r="T53" i="1"/>
  <c r="S53" i="1"/>
  <c r="R53" i="1"/>
  <c r="Q53" i="1"/>
  <c r="D51" i="1"/>
  <c r="K51" i="1"/>
  <c r="F51" i="1"/>
  <c r="L51" i="1"/>
  <c r="T47" i="1"/>
  <c r="S47" i="1"/>
  <c r="R47" i="1"/>
  <c r="Q47" i="1"/>
  <c r="P47" i="1"/>
  <c r="O47" i="1"/>
  <c r="H47" i="1"/>
  <c r="C47" i="1"/>
  <c r="P46" i="1"/>
  <c r="T45" i="1"/>
  <c r="S45" i="1"/>
  <c r="R45" i="1"/>
  <c r="Q45" i="1"/>
  <c r="P45" i="1"/>
  <c r="O45" i="1"/>
  <c r="H45" i="1"/>
  <c r="C45" i="1"/>
  <c r="T44" i="1"/>
  <c r="R44" i="1"/>
  <c r="T43" i="1"/>
  <c r="S43" i="1"/>
  <c r="R43" i="1"/>
  <c r="Q43" i="1"/>
  <c r="P43" i="1"/>
  <c r="O43" i="1"/>
  <c r="H43" i="1"/>
  <c r="C43" i="1"/>
  <c r="T41" i="1"/>
  <c r="S41" i="1"/>
  <c r="R41" i="1"/>
  <c r="Q41" i="1"/>
  <c r="P41" i="1"/>
  <c r="O41" i="1"/>
  <c r="H41" i="1"/>
  <c r="C41" i="1"/>
  <c r="T40" i="1"/>
  <c r="S40" i="1"/>
  <c r="R40" i="1"/>
  <c r="Q40" i="1"/>
  <c r="P40" i="1"/>
  <c r="O40" i="1"/>
  <c r="H40" i="1"/>
  <c r="C40" i="1"/>
  <c r="T39" i="1"/>
  <c r="S39" i="1"/>
  <c r="R39" i="1"/>
  <c r="Q39" i="1"/>
  <c r="P39" i="1"/>
  <c r="O39" i="1"/>
  <c r="H39" i="1"/>
  <c r="C39" i="1"/>
  <c r="L38" i="1"/>
  <c r="L37" i="1" s="1"/>
  <c r="K38" i="1"/>
  <c r="K37" i="1" s="1"/>
  <c r="J38" i="1"/>
  <c r="J37" i="1" s="1"/>
  <c r="I38" i="1"/>
  <c r="F38" i="1"/>
  <c r="F37" i="1" s="1"/>
  <c r="E38" i="1"/>
  <c r="D38" i="1"/>
  <c r="D37" i="1" s="1"/>
  <c r="T35" i="1"/>
  <c r="S35" i="1"/>
  <c r="R35" i="1"/>
  <c r="Q35" i="1"/>
  <c r="P35" i="1"/>
  <c r="O35" i="1"/>
  <c r="H35" i="1"/>
  <c r="C35" i="1"/>
  <c r="T34" i="1"/>
  <c r="S34" i="1"/>
  <c r="R34" i="1"/>
  <c r="Q34" i="1"/>
  <c r="P34" i="1"/>
  <c r="O34" i="1"/>
  <c r="H34" i="1"/>
  <c r="C34" i="1"/>
  <c r="T33" i="1"/>
  <c r="S33" i="1"/>
  <c r="R33" i="1"/>
  <c r="Q33" i="1"/>
  <c r="P33" i="1"/>
  <c r="O33" i="1"/>
  <c r="H33" i="1"/>
  <c r="C33" i="1"/>
  <c r="L32" i="1"/>
  <c r="K32" i="1"/>
  <c r="J32" i="1"/>
  <c r="F32" i="1"/>
  <c r="E32" i="1"/>
  <c r="D32" i="1"/>
  <c r="T31" i="1"/>
  <c r="S31" i="1"/>
  <c r="R31" i="1"/>
  <c r="Q31" i="1"/>
  <c r="P31" i="1"/>
  <c r="O31" i="1"/>
  <c r="H31" i="1"/>
  <c r="C31" i="1"/>
  <c r="T30" i="1"/>
  <c r="S30" i="1"/>
  <c r="R30" i="1"/>
  <c r="Q30" i="1"/>
  <c r="P30" i="1"/>
  <c r="O30" i="1"/>
  <c r="H30" i="1"/>
  <c r="C30" i="1"/>
  <c r="L29" i="1"/>
  <c r="K29" i="1"/>
  <c r="J29" i="1"/>
  <c r="I29" i="1"/>
  <c r="F29" i="1"/>
  <c r="E29" i="1"/>
  <c r="D29" i="1"/>
  <c r="T28" i="1"/>
  <c r="S28" i="1"/>
  <c r="R28" i="1"/>
  <c r="Q28" i="1"/>
  <c r="P28" i="1"/>
  <c r="O28" i="1"/>
  <c r="H28" i="1"/>
  <c r="C28" i="1"/>
  <c r="T27" i="1"/>
  <c r="S27" i="1"/>
  <c r="R27" i="1"/>
  <c r="Q27" i="1"/>
  <c r="P27" i="1"/>
  <c r="O27" i="1"/>
  <c r="H27" i="1"/>
  <c r="C27" i="1"/>
  <c r="L26" i="1"/>
  <c r="K26" i="1"/>
  <c r="J26" i="1"/>
  <c r="I26" i="1"/>
  <c r="F26" i="1"/>
  <c r="E26" i="1"/>
  <c r="T23" i="1"/>
  <c r="S23" i="1"/>
  <c r="R23" i="1"/>
  <c r="Q23" i="1"/>
  <c r="P23" i="1"/>
  <c r="O23" i="1"/>
  <c r="T22" i="1"/>
  <c r="S22" i="1"/>
  <c r="R22" i="1"/>
  <c r="Q22" i="1"/>
  <c r="P22" i="1"/>
  <c r="O22" i="1"/>
  <c r="T21" i="1"/>
  <c r="T20" i="1"/>
  <c r="S20" i="1"/>
  <c r="R20" i="1"/>
  <c r="Q20" i="1"/>
  <c r="P20" i="1"/>
  <c r="O20" i="1"/>
  <c r="T19" i="1"/>
  <c r="S19" i="1"/>
  <c r="T18" i="1"/>
  <c r="S18" i="1"/>
  <c r="T17" i="1"/>
  <c r="S17" i="1"/>
  <c r="L16" i="1"/>
  <c r="K16" i="1"/>
  <c r="T15" i="1"/>
  <c r="S15" i="1"/>
  <c r="T14" i="1"/>
  <c r="S14" i="1"/>
  <c r="T13" i="1"/>
  <c r="S13" i="1"/>
  <c r="R12" i="1"/>
  <c r="Q12" i="1"/>
  <c r="P12" i="1"/>
  <c r="O12" i="1"/>
  <c r="L11" i="1"/>
  <c r="L10" i="1" s="1"/>
  <c r="Q11" i="1"/>
  <c r="I21" i="5" l="1"/>
  <c r="I152" i="5"/>
  <c r="P250" i="1"/>
  <c r="I164" i="5"/>
  <c r="Q190" i="1"/>
  <c r="I45" i="5"/>
  <c r="I56" i="5"/>
  <c r="M95" i="1"/>
  <c r="M97" i="1"/>
  <c r="M100" i="1"/>
  <c r="T233" i="1"/>
  <c r="T258" i="1"/>
  <c r="R38" i="1"/>
  <c r="N98" i="1"/>
  <c r="N104" i="1"/>
  <c r="F25" i="1"/>
  <c r="M98" i="1"/>
  <c r="M104" i="1"/>
  <c r="N95" i="1"/>
  <c r="N97" i="1"/>
  <c r="N100" i="1"/>
  <c r="E84" i="1"/>
  <c r="I25" i="1"/>
  <c r="D25" i="1"/>
  <c r="E25" i="1"/>
  <c r="C25" i="1" s="1"/>
  <c r="T136" i="1"/>
  <c r="T118" i="1"/>
  <c r="O125" i="1"/>
  <c r="H16" i="1"/>
  <c r="K12" i="1"/>
  <c r="R114" i="1"/>
  <c r="R125" i="1"/>
  <c r="R136" i="1"/>
  <c r="T112" i="1"/>
  <c r="T139" i="1"/>
  <c r="R250" i="1"/>
  <c r="T155" i="1"/>
  <c r="K25" i="1"/>
  <c r="K24" i="1" s="1"/>
  <c r="I109" i="5"/>
  <c r="D24" i="1"/>
  <c r="R162" i="1"/>
  <c r="J157" i="1"/>
  <c r="K84" i="1"/>
  <c r="T162" i="1"/>
  <c r="K157" i="1"/>
  <c r="I94" i="5"/>
  <c r="I83" i="5"/>
  <c r="J84" i="1"/>
  <c r="P136" i="1"/>
  <c r="D128" i="1"/>
  <c r="I68" i="5"/>
  <c r="R117" i="1"/>
  <c r="R87" i="1"/>
  <c r="L25" i="1"/>
  <c r="J25" i="1"/>
  <c r="J24" i="1" s="1"/>
  <c r="T46" i="1"/>
  <c r="D286" i="1"/>
  <c r="M173" i="1"/>
  <c r="R26" i="1"/>
  <c r="T16" i="1"/>
  <c r="H227" i="1"/>
  <c r="O209" i="1"/>
  <c r="I177" i="5"/>
  <c r="I148" i="5"/>
  <c r="T62" i="1"/>
  <c r="J51" i="1"/>
  <c r="C53" i="1"/>
  <c r="Q272" i="1"/>
  <c r="F271" i="1"/>
  <c r="T271" i="1" s="1"/>
  <c r="T277" i="1"/>
  <c r="P272" i="1"/>
  <c r="P277" i="1"/>
  <c r="P44" i="1"/>
  <c r="L286" i="1"/>
  <c r="P11" i="1"/>
  <c r="H169" i="1"/>
  <c r="D283" i="1"/>
  <c r="R298" i="1"/>
  <c r="Q193" i="1"/>
  <c r="T283" i="1"/>
  <c r="R56" i="1"/>
  <c r="R169" i="1"/>
  <c r="S193" i="1"/>
  <c r="P200" i="1"/>
  <c r="C204" i="1"/>
  <c r="S297" i="1"/>
  <c r="T29" i="1"/>
  <c r="T59" i="1"/>
  <c r="R207" i="1"/>
  <c r="T32" i="1"/>
  <c r="I77" i="1"/>
  <c r="I168" i="1"/>
  <c r="P168" i="1" s="1"/>
  <c r="T188" i="1"/>
  <c r="T207" i="1"/>
  <c r="R139" i="1"/>
  <c r="C169" i="1"/>
  <c r="M169" i="1" s="1"/>
  <c r="H204" i="1"/>
  <c r="D207" i="1"/>
  <c r="C207" i="1" s="1"/>
  <c r="I207" i="1"/>
  <c r="C208" i="1"/>
  <c r="N208" i="1" s="1"/>
  <c r="H285" i="1"/>
  <c r="N285" i="1" s="1"/>
  <c r="C303" i="1"/>
  <c r="M303" i="1" s="1"/>
  <c r="J197" i="1"/>
  <c r="O259" i="1"/>
  <c r="I283" i="1"/>
  <c r="I282" i="1" s="1"/>
  <c r="O285" i="1"/>
  <c r="C297" i="1"/>
  <c r="M297" i="1" s="1"/>
  <c r="F301" i="1"/>
  <c r="C301" i="1" s="1"/>
  <c r="P53" i="1"/>
  <c r="T147" i="1"/>
  <c r="R204" i="1"/>
  <c r="D258" i="1"/>
  <c r="P258" i="1" s="1"/>
  <c r="C259" i="1"/>
  <c r="N259" i="1" s="1"/>
  <c r="P285" i="1"/>
  <c r="S303" i="1"/>
  <c r="T71" i="1"/>
  <c r="R138" i="1"/>
  <c r="H138" i="1"/>
  <c r="N234" i="1"/>
  <c r="T87" i="1"/>
  <c r="N93" i="1"/>
  <c r="P146" i="1"/>
  <c r="T26" i="1"/>
  <c r="T69" i="1"/>
  <c r="N66" i="1"/>
  <c r="L219" i="1"/>
  <c r="N72" i="1"/>
  <c r="P301" i="1"/>
  <c r="N223" i="1"/>
  <c r="N225" i="1"/>
  <c r="N288" i="1"/>
  <c r="P292" i="1"/>
  <c r="D298" i="1"/>
  <c r="P298" i="1" s="1"/>
  <c r="M130" i="1"/>
  <c r="N131" i="1"/>
  <c r="N132" i="1"/>
  <c r="L157" i="1"/>
  <c r="M28" i="1"/>
  <c r="R198" i="1"/>
  <c r="N23" i="1"/>
  <c r="T51" i="1"/>
  <c r="M192" i="1"/>
  <c r="N239" i="1"/>
  <c r="N22" i="1"/>
  <c r="Q209" i="1"/>
  <c r="M161" i="1"/>
  <c r="N236" i="1"/>
  <c r="N254" i="1"/>
  <c r="T85" i="1"/>
  <c r="T138" i="1"/>
  <c r="M149" i="1"/>
  <c r="J174" i="1"/>
  <c r="N192" i="1"/>
  <c r="R287" i="1"/>
  <c r="K286" i="1"/>
  <c r="N289" i="1"/>
  <c r="M290" i="1"/>
  <c r="D50" i="1"/>
  <c r="M70" i="1"/>
  <c r="M124" i="1"/>
  <c r="P190" i="1"/>
  <c r="M15" i="1"/>
  <c r="T38" i="1"/>
  <c r="R52" i="1"/>
  <c r="H53" i="1"/>
  <c r="C56" i="1"/>
  <c r="N56" i="1" s="1"/>
  <c r="M75" i="1"/>
  <c r="N76" i="1"/>
  <c r="L128" i="1"/>
  <c r="L116" i="1" s="1"/>
  <c r="N140" i="1"/>
  <c r="H147" i="1"/>
  <c r="M148" i="1"/>
  <c r="N165" i="1"/>
  <c r="C168" i="1"/>
  <c r="J168" i="1"/>
  <c r="N178" i="1"/>
  <c r="N180" i="1"/>
  <c r="P181" i="1"/>
  <c r="C182" i="1"/>
  <c r="M182" i="1" s="1"/>
  <c r="C183" i="1"/>
  <c r="M183" i="1" s="1"/>
  <c r="C193" i="1"/>
  <c r="N193" i="1" s="1"/>
  <c r="H200" i="1"/>
  <c r="C201" i="1"/>
  <c r="N201" i="1" s="1"/>
  <c r="P201" i="1"/>
  <c r="M262" i="1"/>
  <c r="N263" i="1"/>
  <c r="D276" i="1"/>
  <c r="C293" i="1"/>
  <c r="N293" i="1" s="1"/>
  <c r="O193" i="1"/>
  <c r="E292" i="1"/>
  <c r="E286" i="1" s="1"/>
  <c r="Q293" i="1"/>
  <c r="O53" i="1"/>
  <c r="Q56" i="1"/>
  <c r="M80" i="1"/>
  <c r="C138" i="1"/>
  <c r="S147" i="1"/>
  <c r="N156" i="1"/>
  <c r="E185" i="1"/>
  <c r="R185" i="1" s="1"/>
  <c r="P193" i="1"/>
  <c r="D199" i="1"/>
  <c r="O200" i="1"/>
  <c r="R205" i="1"/>
  <c r="R261" i="1"/>
  <c r="F292" i="1"/>
  <c r="T292" i="1" s="1"/>
  <c r="M122" i="1"/>
  <c r="M133" i="1"/>
  <c r="N161" i="1"/>
  <c r="Q169" i="1"/>
  <c r="N238" i="1"/>
  <c r="Q244" i="1"/>
  <c r="M249" i="1"/>
  <c r="I260" i="1"/>
  <c r="O261" i="1"/>
  <c r="M279" i="1"/>
  <c r="M281" i="1"/>
  <c r="R32" i="1"/>
  <c r="I230" i="1"/>
  <c r="I229" i="1" s="1"/>
  <c r="M22" i="1"/>
  <c r="M58" i="1"/>
  <c r="C59" i="1"/>
  <c r="M60" i="1"/>
  <c r="M83" i="1"/>
  <c r="I123" i="1"/>
  <c r="M127" i="1"/>
  <c r="Q139" i="1"/>
  <c r="M202" i="1"/>
  <c r="N245" i="1"/>
  <c r="M246" i="1"/>
  <c r="J286" i="1"/>
  <c r="M299" i="1"/>
  <c r="N13" i="1"/>
  <c r="M14" i="1"/>
  <c r="N39" i="1"/>
  <c r="R69" i="1"/>
  <c r="N70" i="1"/>
  <c r="H71" i="1"/>
  <c r="L85" i="1"/>
  <c r="L84" i="1" s="1"/>
  <c r="N110" i="1"/>
  <c r="N113" i="1"/>
  <c r="N115" i="1"/>
  <c r="M135" i="1"/>
  <c r="N148" i="1"/>
  <c r="N159" i="1"/>
  <c r="M239" i="1"/>
  <c r="D241" i="1"/>
  <c r="I271" i="1"/>
  <c r="I211" i="1"/>
  <c r="F94" i="1"/>
  <c r="T94" i="1" s="1"/>
  <c r="I185" i="1"/>
  <c r="E241" i="1"/>
  <c r="C255" i="1"/>
  <c r="M265" i="1"/>
  <c r="M273" i="1"/>
  <c r="T287" i="1"/>
  <c r="M294" i="1"/>
  <c r="K68" i="1"/>
  <c r="H106" i="1"/>
  <c r="M107" i="1"/>
  <c r="T79" i="1"/>
  <c r="F77" i="1"/>
  <c r="T77" i="1" s="1"/>
  <c r="M120" i="1"/>
  <c r="N120" i="1"/>
  <c r="N14" i="1"/>
  <c r="N17" i="1"/>
  <c r="N18" i="1"/>
  <c r="N19" i="1"/>
  <c r="N20" i="1"/>
  <c r="P21" i="1"/>
  <c r="N27" i="1"/>
  <c r="N28" i="1"/>
  <c r="H29" i="1"/>
  <c r="N31" i="1"/>
  <c r="N34" i="1"/>
  <c r="M35" i="1"/>
  <c r="N107" i="1"/>
  <c r="E123" i="1"/>
  <c r="H136" i="1"/>
  <c r="N151" i="1"/>
  <c r="O155" i="1"/>
  <c r="O158" i="1"/>
  <c r="N243" i="1"/>
  <c r="O244" i="1"/>
  <c r="M274" i="1"/>
  <c r="N275" i="1"/>
  <c r="C277" i="1"/>
  <c r="N294" i="1"/>
  <c r="O146" i="1"/>
  <c r="C62" i="1"/>
  <c r="M63" i="1"/>
  <c r="M65" i="1"/>
  <c r="M66" i="1"/>
  <c r="O87" i="1"/>
  <c r="M91" i="1"/>
  <c r="P109" i="1"/>
  <c r="H112" i="1"/>
  <c r="M115" i="1"/>
  <c r="N124" i="1"/>
  <c r="H129" i="1"/>
  <c r="M132" i="1"/>
  <c r="M137" i="1"/>
  <c r="Q138" i="1"/>
  <c r="N187" i="1"/>
  <c r="N189" i="1"/>
  <c r="N191" i="1"/>
  <c r="M221" i="1"/>
  <c r="M224" i="1"/>
  <c r="D219" i="1"/>
  <c r="S227" i="1"/>
  <c r="D230" i="1"/>
  <c r="H233" i="1"/>
  <c r="M236" i="1"/>
  <c r="I241" i="1"/>
  <c r="M264" i="1"/>
  <c r="N265" i="1"/>
  <c r="E271" i="1"/>
  <c r="Q271" i="1" s="1"/>
  <c r="M296" i="1"/>
  <c r="Q125" i="1"/>
  <c r="T171" i="1"/>
  <c r="M13" i="1"/>
  <c r="N15" i="1"/>
  <c r="S37" i="1"/>
  <c r="M40" i="1"/>
  <c r="M43" i="1"/>
  <c r="N47" i="1"/>
  <c r="M55" i="1"/>
  <c r="S71" i="1"/>
  <c r="M72" i="1"/>
  <c r="N78" i="1"/>
  <c r="D123" i="1"/>
  <c r="J123" i="1"/>
  <c r="C125" i="1"/>
  <c r="P125" i="1"/>
  <c r="J128" i="1"/>
  <c r="N170" i="1"/>
  <c r="C171" i="1"/>
  <c r="N172" i="1"/>
  <c r="N173" i="1"/>
  <c r="M226" i="1"/>
  <c r="J241" i="1"/>
  <c r="J240" i="1" s="1"/>
  <c r="L240" i="1"/>
  <c r="E260" i="1"/>
  <c r="R260" i="1" s="1"/>
  <c r="P261" i="1"/>
  <c r="M263" i="1"/>
  <c r="M280" i="1"/>
  <c r="N281" i="1"/>
  <c r="N290" i="1"/>
  <c r="M300" i="1"/>
  <c r="M302" i="1"/>
  <c r="M45" i="1"/>
  <c r="O46" i="1"/>
  <c r="M30" i="1"/>
  <c r="M33" i="1"/>
  <c r="M41" i="1"/>
  <c r="S46" i="1"/>
  <c r="R62" i="1"/>
  <c r="K298" i="1"/>
  <c r="O11" i="1"/>
  <c r="M20" i="1"/>
  <c r="P29" i="1"/>
  <c r="C29" i="1"/>
  <c r="O29" i="1"/>
  <c r="N57" i="1"/>
  <c r="M57" i="1"/>
  <c r="N88" i="1"/>
  <c r="M88" i="1"/>
  <c r="T108" i="1"/>
  <c r="S108" i="1"/>
  <c r="H261" i="1"/>
  <c r="S261" i="1"/>
  <c r="K260" i="1"/>
  <c r="S260" i="1" s="1"/>
  <c r="N64" i="1"/>
  <c r="M64" i="1"/>
  <c r="J68" i="1"/>
  <c r="S51" i="1"/>
  <c r="N54" i="1"/>
  <c r="M54" i="1"/>
  <c r="N82" i="1"/>
  <c r="M82" i="1"/>
  <c r="I85" i="1"/>
  <c r="P106" i="1"/>
  <c r="C106" i="1"/>
  <c r="P186" i="1"/>
  <c r="C186" i="1"/>
  <c r="S16" i="1"/>
  <c r="M18" i="1"/>
  <c r="S32" i="1"/>
  <c r="L50" i="1"/>
  <c r="L48" i="1" s="1"/>
  <c r="O106" i="1"/>
  <c r="S114" i="1"/>
  <c r="H114" i="1"/>
  <c r="C287" i="1"/>
  <c r="P287" i="1"/>
  <c r="M19" i="1"/>
  <c r="S21" i="1"/>
  <c r="S26" i="1"/>
  <c r="N33" i="1"/>
  <c r="S38" i="1"/>
  <c r="M39" i="1"/>
  <c r="N40" i="1"/>
  <c r="N41" i="1"/>
  <c r="N43" i="1"/>
  <c r="H44" i="1"/>
  <c r="H46" i="1"/>
  <c r="S52" i="1"/>
  <c r="S59" i="1"/>
  <c r="O62" i="1"/>
  <c r="N63" i="1"/>
  <c r="L68" i="1"/>
  <c r="P71" i="1"/>
  <c r="N75" i="1"/>
  <c r="N80" i="1"/>
  <c r="N81" i="1"/>
  <c r="M93" i="1"/>
  <c r="D94" i="1"/>
  <c r="D84" i="1" s="1"/>
  <c r="T106" i="1"/>
  <c r="O109" i="1"/>
  <c r="R112" i="1"/>
  <c r="T114" i="1"/>
  <c r="O139" i="1"/>
  <c r="N149" i="1"/>
  <c r="H154" i="1"/>
  <c r="O162" i="1"/>
  <c r="H162" i="1"/>
  <c r="P162" i="1"/>
  <c r="S171" i="1"/>
  <c r="K168" i="1"/>
  <c r="S168" i="1" s="1"/>
  <c r="H171" i="1"/>
  <c r="O231" i="1"/>
  <c r="M242" i="1"/>
  <c r="N242" i="1"/>
  <c r="Q266" i="1"/>
  <c r="O287" i="1"/>
  <c r="H287" i="1"/>
  <c r="M17" i="1"/>
  <c r="Q21" i="1"/>
  <c r="M23" i="1"/>
  <c r="H26" i="1"/>
  <c r="R29" i="1"/>
  <c r="N30" i="1"/>
  <c r="N35" i="1"/>
  <c r="T37" i="1"/>
  <c r="H38" i="1"/>
  <c r="S44" i="1"/>
  <c r="N45" i="1"/>
  <c r="N55" i="1"/>
  <c r="N58" i="1"/>
  <c r="O59" i="1"/>
  <c r="N60" i="1"/>
  <c r="S62" i="1"/>
  <c r="N65" i="1"/>
  <c r="E77" i="1"/>
  <c r="R77" i="1" s="1"/>
  <c r="O79" i="1"/>
  <c r="N83" i="1"/>
  <c r="N91" i="1"/>
  <c r="R106" i="1"/>
  <c r="M110" i="1"/>
  <c r="S112" i="1"/>
  <c r="M113" i="1"/>
  <c r="C114" i="1"/>
  <c r="N122" i="1"/>
  <c r="M131" i="1"/>
  <c r="C146" i="1"/>
  <c r="T153" i="1"/>
  <c r="T154" i="1"/>
  <c r="M252" i="1"/>
  <c r="N252" i="1"/>
  <c r="M256" i="1"/>
  <c r="N256" i="1"/>
  <c r="T261" i="1"/>
  <c r="C261" i="1"/>
  <c r="M275" i="1"/>
  <c r="I286" i="1"/>
  <c r="S29" i="1"/>
  <c r="C32" i="1"/>
  <c r="O32" i="1"/>
  <c r="R59" i="1"/>
  <c r="Q79" i="1"/>
  <c r="C112" i="1"/>
  <c r="T129" i="1"/>
  <c r="F128" i="1"/>
  <c r="O136" i="1"/>
  <c r="S255" i="1"/>
  <c r="H255" i="1"/>
  <c r="N121" i="1"/>
  <c r="T125" i="1"/>
  <c r="M134" i="1"/>
  <c r="N135" i="1"/>
  <c r="N137" i="1"/>
  <c r="R154" i="1"/>
  <c r="R155" i="1"/>
  <c r="P155" i="1"/>
  <c r="O164" i="1"/>
  <c r="P164" i="1"/>
  <c r="H176" i="1"/>
  <c r="R209" i="1"/>
  <c r="H209" i="1"/>
  <c r="N215" i="1"/>
  <c r="R220" i="1"/>
  <c r="N221" i="1"/>
  <c r="M222" i="1"/>
  <c r="N226" i="1"/>
  <c r="R233" i="1"/>
  <c r="M238" i="1"/>
  <c r="N246" i="1"/>
  <c r="M247" i="1"/>
  <c r="R255" i="1"/>
  <c r="H266" i="1"/>
  <c r="O266" i="1"/>
  <c r="N273" i="1"/>
  <c r="S277" i="1"/>
  <c r="M284" i="1"/>
  <c r="M288" i="1"/>
  <c r="M295" i="1"/>
  <c r="N296" i="1"/>
  <c r="Q298" i="1"/>
  <c r="C118" i="1"/>
  <c r="N119" i="1"/>
  <c r="S129" i="1"/>
  <c r="Q136" i="1"/>
  <c r="N150" i="1"/>
  <c r="S154" i="1"/>
  <c r="S155" i="1"/>
  <c r="S164" i="1"/>
  <c r="M170" i="1"/>
  <c r="M172" i="1"/>
  <c r="M187" i="1"/>
  <c r="O190" i="1"/>
  <c r="N205" i="1"/>
  <c r="P209" i="1"/>
  <c r="M217" i="1"/>
  <c r="N218" i="1"/>
  <c r="N222" i="1"/>
  <c r="M223" i="1"/>
  <c r="N224" i="1"/>
  <c r="M225" i="1"/>
  <c r="T227" i="1"/>
  <c r="R231" i="1"/>
  <c r="S233" i="1"/>
  <c r="M234" i="1"/>
  <c r="S250" i="1"/>
  <c r="M254" i="1"/>
  <c r="T266" i="1"/>
  <c r="C272" i="1"/>
  <c r="L270" i="1"/>
  <c r="O277" i="1"/>
  <c r="M278" i="1"/>
  <c r="N279" i="1"/>
  <c r="S283" i="1"/>
  <c r="Q287" i="1"/>
  <c r="N291" i="1"/>
  <c r="H292" i="1"/>
  <c r="N299" i="1"/>
  <c r="Q114" i="1"/>
  <c r="M126" i="1"/>
  <c r="N127" i="1"/>
  <c r="N133" i="1"/>
  <c r="S136" i="1"/>
  <c r="S138" i="1"/>
  <c r="S139" i="1"/>
  <c r="N145" i="1"/>
  <c r="M150" i="1"/>
  <c r="M151" i="1"/>
  <c r="L143" i="1"/>
  <c r="C155" i="1"/>
  <c r="H155" i="1"/>
  <c r="M156" i="1"/>
  <c r="M159" i="1"/>
  <c r="S162" i="1"/>
  <c r="M165" i="1"/>
  <c r="R171" i="1"/>
  <c r="O171" i="1"/>
  <c r="P171" i="1"/>
  <c r="M177" i="1"/>
  <c r="M178" i="1"/>
  <c r="S186" i="1"/>
  <c r="R199" i="1"/>
  <c r="H220" i="1"/>
  <c r="O220" i="1"/>
  <c r="C233" i="1"/>
  <c r="M245" i="1"/>
  <c r="N249" i="1"/>
  <c r="H258" i="1"/>
  <c r="Q261" i="1"/>
  <c r="H272" i="1"/>
  <c r="O272" i="1"/>
  <c r="S287" i="1"/>
  <c r="O301" i="1"/>
  <c r="L175" i="1"/>
  <c r="L174" i="1" s="1"/>
  <c r="O186" i="1"/>
  <c r="R176" i="1"/>
  <c r="O176" i="1"/>
  <c r="M180" i="1"/>
  <c r="M189" i="1"/>
  <c r="M191" i="1"/>
  <c r="T176" i="1"/>
  <c r="N177" i="1"/>
  <c r="S181" i="1"/>
  <c r="S188" i="1"/>
  <c r="C190" i="1"/>
  <c r="L196" i="1"/>
  <c r="M213" i="1"/>
  <c r="M215" i="1"/>
  <c r="N217" i="1"/>
  <c r="M218" i="1"/>
  <c r="O212" i="1"/>
  <c r="S207" i="1"/>
  <c r="T209" i="1"/>
  <c r="D211" i="1"/>
  <c r="K196" i="1"/>
  <c r="M205" i="1"/>
  <c r="I105" i="5"/>
  <c r="I192" i="5"/>
  <c r="R94" i="1"/>
  <c r="Q94" i="1"/>
  <c r="R11" i="1"/>
  <c r="R21" i="1"/>
  <c r="C26" i="1"/>
  <c r="O26" i="1"/>
  <c r="M27" i="1"/>
  <c r="Q29" i="1"/>
  <c r="M31" i="1"/>
  <c r="Q32" i="1"/>
  <c r="M34" i="1"/>
  <c r="E37" i="1"/>
  <c r="E24" i="1" s="1"/>
  <c r="I37" i="1"/>
  <c r="C38" i="1"/>
  <c r="O38" i="1"/>
  <c r="C44" i="1"/>
  <c r="O44" i="1"/>
  <c r="Q46" i="1"/>
  <c r="K50" i="1"/>
  <c r="T52" i="1"/>
  <c r="H59" i="1"/>
  <c r="F61" i="1"/>
  <c r="T61" i="1" s="1"/>
  <c r="J61" i="1"/>
  <c r="H62" i="1"/>
  <c r="D68" i="1"/>
  <c r="R71" i="1"/>
  <c r="M76" i="1"/>
  <c r="M78" i="1"/>
  <c r="C79" i="1"/>
  <c r="H79" i="1"/>
  <c r="N86" i="1"/>
  <c r="M86" i="1"/>
  <c r="Q87" i="1"/>
  <c r="H87" i="1"/>
  <c r="S106" i="1"/>
  <c r="H109" i="1"/>
  <c r="Q109" i="1"/>
  <c r="Q146" i="1"/>
  <c r="R146" i="1"/>
  <c r="C154" i="1"/>
  <c r="P154" i="1"/>
  <c r="O21" i="1"/>
  <c r="P26" i="1"/>
  <c r="H32" i="1"/>
  <c r="P38" i="1"/>
  <c r="R46" i="1"/>
  <c r="Q59" i="1"/>
  <c r="Q62" i="1"/>
  <c r="C71" i="1"/>
  <c r="O71" i="1"/>
  <c r="N89" i="1"/>
  <c r="M89" i="1"/>
  <c r="H96" i="1"/>
  <c r="R109" i="1"/>
  <c r="C109" i="1"/>
  <c r="O118" i="1"/>
  <c r="I117" i="1"/>
  <c r="H118" i="1"/>
  <c r="T123" i="1"/>
  <c r="S125" i="1"/>
  <c r="H125" i="1"/>
  <c r="M210" i="1"/>
  <c r="N210" i="1"/>
  <c r="Q26" i="1"/>
  <c r="Q38" i="1"/>
  <c r="Q44" i="1"/>
  <c r="C46" i="1"/>
  <c r="M47" i="1"/>
  <c r="N92" i="1"/>
  <c r="M92" i="1"/>
  <c r="C96" i="1"/>
  <c r="N111" i="1"/>
  <c r="M111" i="1"/>
  <c r="C129" i="1"/>
  <c r="P129" i="1"/>
  <c r="E61" i="1"/>
  <c r="I61" i="1"/>
  <c r="S79" i="1"/>
  <c r="P79" i="1"/>
  <c r="M81" i="1"/>
  <c r="S87" i="1"/>
  <c r="I94" i="1"/>
  <c r="O112" i="1"/>
  <c r="P112" i="1"/>
  <c r="O114" i="1"/>
  <c r="P114" i="1"/>
  <c r="S123" i="1"/>
  <c r="H190" i="1"/>
  <c r="S190" i="1"/>
  <c r="C87" i="1"/>
  <c r="Q112" i="1"/>
  <c r="Q117" i="1"/>
  <c r="M119" i="1"/>
  <c r="R129" i="1"/>
  <c r="E128" i="1"/>
  <c r="O129" i="1"/>
  <c r="I128" i="1"/>
  <c r="C139" i="1"/>
  <c r="H139" i="1"/>
  <c r="O154" i="1"/>
  <c r="H158" i="1"/>
  <c r="Q158" i="1"/>
  <c r="N160" i="1"/>
  <c r="M160" i="1"/>
  <c r="C176" i="1"/>
  <c r="H181" i="1"/>
  <c r="O188" i="1"/>
  <c r="H188" i="1"/>
  <c r="O227" i="1"/>
  <c r="I219" i="1"/>
  <c r="M248" i="1"/>
  <c r="N248" i="1"/>
  <c r="Q106" i="1"/>
  <c r="S118" i="1"/>
  <c r="Q118" i="1"/>
  <c r="T158" i="1"/>
  <c r="S158" i="1"/>
  <c r="N166" i="1"/>
  <c r="M166" i="1"/>
  <c r="R181" i="1"/>
  <c r="C188" i="1"/>
  <c r="R188" i="1"/>
  <c r="Q188" i="1"/>
  <c r="J211" i="1"/>
  <c r="Q211" i="1" s="1"/>
  <c r="Q212" i="1"/>
  <c r="R212" i="1"/>
  <c r="F117" i="1"/>
  <c r="S117" i="1" s="1"/>
  <c r="R118" i="1"/>
  <c r="M121" i="1"/>
  <c r="N126" i="1"/>
  <c r="K128" i="1"/>
  <c r="Q129" i="1"/>
  <c r="N130" i="1"/>
  <c r="N134" i="1"/>
  <c r="C136" i="1"/>
  <c r="P139" i="1"/>
  <c r="M140" i="1"/>
  <c r="M145" i="1"/>
  <c r="N167" i="1"/>
  <c r="M167" i="1"/>
  <c r="K185" i="1"/>
  <c r="S185" i="1" s="1"/>
  <c r="T186" i="1"/>
  <c r="H186" i="1"/>
  <c r="M203" i="1"/>
  <c r="N203" i="1"/>
  <c r="M214" i="1"/>
  <c r="N214" i="1"/>
  <c r="P118" i="1"/>
  <c r="I153" i="1"/>
  <c r="D185" i="1"/>
  <c r="R186" i="1"/>
  <c r="T190" i="1"/>
  <c r="R190" i="1"/>
  <c r="E197" i="1"/>
  <c r="E196" i="1" s="1"/>
  <c r="T199" i="1"/>
  <c r="F198" i="1"/>
  <c r="S199" i="1"/>
  <c r="Q199" i="1"/>
  <c r="N202" i="1"/>
  <c r="C209" i="1"/>
  <c r="H212" i="1"/>
  <c r="N213" i="1"/>
  <c r="T220" i="1"/>
  <c r="F219" i="1"/>
  <c r="C220" i="1"/>
  <c r="S220" i="1"/>
  <c r="N228" i="1"/>
  <c r="M228" i="1"/>
  <c r="T231" i="1"/>
  <c r="F230" i="1"/>
  <c r="C231" i="1"/>
  <c r="S231" i="1"/>
  <c r="N237" i="1"/>
  <c r="M237" i="1"/>
  <c r="Q154" i="1"/>
  <c r="Q155" i="1"/>
  <c r="Q162" i="1"/>
  <c r="Q164" i="1"/>
  <c r="Q171" i="1"/>
  <c r="Q176" i="1"/>
  <c r="T212" i="1"/>
  <c r="F211" i="1"/>
  <c r="T211" i="1" s="1"/>
  <c r="P227" i="1"/>
  <c r="C227" i="1"/>
  <c r="N232" i="1"/>
  <c r="M232" i="1"/>
  <c r="M243" i="1"/>
  <c r="O250" i="1"/>
  <c r="H250" i="1"/>
  <c r="Q198" i="1"/>
  <c r="S209" i="1"/>
  <c r="C212" i="1"/>
  <c r="J219" i="1"/>
  <c r="Q219" i="1" s="1"/>
  <c r="Q220" i="1"/>
  <c r="L229" i="1"/>
  <c r="H231" i="1"/>
  <c r="J230" i="1"/>
  <c r="Q231" i="1"/>
  <c r="O233" i="1"/>
  <c r="P233" i="1"/>
  <c r="N235" i="1"/>
  <c r="M235" i="1"/>
  <c r="T244" i="1"/>
  <c r="C244" i="1"/>
  <c r="F241" i="1"/>
  <c r="K241" i="1"/>
  <c r="S244" i="1"/>
  <c r="M251" i="1"/>
  <c r="N251" i="1"/>
  <c r="K219" i="1"/>
  <c r="E229" i="1"/>
  <c r="K230" i="1"/>
  <c r="N247" i="1"/>
  <c r="C250" i="1"/>
  <c r="O255" i="1"/>
  <c r="P255" i="1"/>
  <c r="N257" i="1"/>
  <c r="M257" i="1"/>
  <c r="Q233" i="1"/>
  <c r="Q250" i="1"/>
  <c r="S258" i="1"/>
  <c r="H244" i="1"/>
  <c r="T250" i="1"/>
  <c r="N253" i="1"/>
  <c r="M253" i="1"/>
  <c r="J270" i="1"/>
  <c r="S271" i="1"/>
  <c r="K270" i="1"/>
  <c r="Q258" i="1"/>
  <c r="D260" i="1"/>
  <c r="N262" i="1"/>
  <c r="N264" i="1"/>
  <c r="R266" i="1"/>
  <c r="D271" i="1"/>
  <c r="R272" i="1"/>
  <c r="N274" i="1"/>
  <c r="F276" i="1"/>
  <c r="T276" i="1" s="1"/>
  <c r="H277" i="1"/>
  <c r="N278" i="1"/>
  <c r="N280" i="1"/>
  <c r="F282" i="1"/>
  <c r="T282" i="1" s="1"/>
  <c r="N284" i="1"/>
  <c r="N295" i="1"/>
  <c r="N300" i="1"/>
  <c r="H301" i="1"/>
  <c r="N302" i="1"/>
  <c r="R258" i="1"/>
  <c r="S266" i="1"/>
  <c r="S272" i="1"/>
  <c r="Q277" i="1"/>
  <c r="Q283" i="1"/>
  <c r="Q301" i="1"/>
  <c r="Q255" i="1"/>
  <c r="C258" i="1"/>
  <c r="O258" i="1"/>
  <c r="T272" i="1"/>
  <c r="R277" i="1"/>
  <c r="R283" i="1"/>
  <c r="M289" i="1"/>
  <c r="M291" i="1"/>
  <c r="O292" i="1"/>
  <c r="R301" i="1"/>
  <c r="E276" i="1"/>
  <c r="I276" i="1"/>
  <c r="E282" i="1"/>
  <c r="Q282" i="1" s="1"/>
  <c r="T25" i="1" l="1"/>
  <c r="N303" i="1"/>
  <c r="R292" i="1"/>
  <c r="N96" i="1"/>
  <c r="N71" i="1"/>
  <c r="L24" i="1"/>
  <c r="M96" i="1"/>
  <c r="C283" i="1"/>
  <c r="M208" i="1"/>
  <c r="O168" i="1"/>
  <c r="S301" i="1"/>
  <c r="D240" i="1"/>
  <c r="J50" i="1"/>
  <c r="N169" i="1"/>
  <c r="O211" i="1"/>
  <c r="N53" i="1"/>
  <c r="H283" i="1"/>
  <c r="H77" i="1"/>
  <c r="M285" i="1"/>
  <c r="O283" i="1"/>
  <c r="R157" i="1"/>
  <c r="F84" i="1"/>
  <c r="C117" i="1"/>
  <c r="I84" i="1"/>
  <c r="O77" i="1"/>
  <c r="I24" i="1"/>
  <c r="H25" i="1"/>
  <c r="R37" i="1"/>
  <c r="M259" i="1"/>
  <c r="K11" i="1"/>
  <c r="H12" i="1"/>
  <c r="S12" i="1"/>
  <c r="T12" i="1"/>
  <c r="D282" i="1"/>
  <c r="O282" i="1" s="1"/>
  <c r="C199" i="1"/>
  <c r="D198" i="1"/>
  <c r="D197" i="1" s="1"/>
  <c r="D196" i="1" s="1"/>
  <c r="M204" i="1"/>
  <c r="O207" i="1"/>
  <c r="H207" i="1"/>
  <c r="N207" i="1" s="1"/>
  <c r="K174" i="1"/>
  <c r="R84" i="1"/>
  <c r="T301" i="1"/>
  <c r="S77" i="1"/>
  <c r="P77" i="1"/>
  <c r="N204" i="1"/>
  <c r="P207" i="1"/>
  <c r="F298" i="1"/>
  <c r="S298" i="1" s="1"/>
  <c r="H199" i="1"/>
  <c r="Q85" i="1"/>
  <c r="O52" i="1"/>
  <c r="P283" i="1"/>
  <c r="C219" i="1"/>
  <c r="N209" i="1"/>
  <c r="D174" i="1"/>
  <c r="S146" i="1"/>
  <c r="N297" i="1"/>
  <c r="N129" i="1"/>
  <c r="H123" i="1"/>
  <c r="R85" i="1"/>
  <c r="Q84" i="1"/>
  <c r="H298" i="1"/>
  <c r="N261" i="1"/>
  <c r="O123" i="1"/>
  <c r="Q185" i="1"/>
  <c r="S85" i="1"/>
  <c r="O298" i="1"/>
  <c r="P230" i="1"/>
  <c r="S69" i="1"/>
  <c r="F68" i="1"/>
  <c r="S68" i="1" s="1"/>
  <c r="N138" i="1"/>
  <c r="M56" i="1"/>
  <c r="H260" i="1"/>
  <c r="M255" i="1"/>
  <c r="Q128" i="1"/>
  <c r="I51" i="1"/>
  <c r="S175" i="1"/>
  <c r="M293" i="1"/>
  <c r="F174" i="1"/>
  <c r="N112" i="1"/>
  <c r="N106" i="1"/>
  <c r="O199" i="1"/>
  <c r="T175" i="1"/>
  <c r="Q153" i="1"/>
  <c r="E143" i="1"/>
  <c r="M53" i="1"/>
  <c r="O85" i="1"/>
  <c r="P52" i="1"/>
  <c r="S128" i="1"/>
  <c r="N220" i="1"/>
  <c r="M112" i="1"/>
  <c r="P144" i="1"/>
  <c r="M301" i="1"/>
  <c r="F50" i="1"/>
  <c r="N255" i="1"/>
  <c r="N164" i="1"/>
  <c r="C85" i="1"/>
  <c r="N21" i="1"/>
  <c r="N200" i="1"/>
  <c r="N44" i="1"/>
  <c r="M272" i="1"/>
  <c r="M62" i="1"/>
  <c r="C123" i="1"/>
  <c r="N147" i="1"/>
  <c r="S292" i="1"/>
  <c r="Q168" i="1"/>
  <c r="N233" i="1"/>
  <c r="N258" i="1"/>
  <c r="R241" i="1"/>
  <c r="N272" i="1"/>
  <c r="E240" i="1"/>
  <c r="Q240" i="1" s="1"/>
  <c r="Q42" i="1"/>
  <c r="T168" i="1"/>
  <c r="K67" i="1"/>
  <c r="Q241" i="1"/>
  <c r="Q292" i="1"/>
  <c r="C241" i="1"/>
  <c r="C240" i="1" s="1"/>
  <c r="C181" i="1"/>
  <c r="N181" i="1" s="1"/>
  <c r="M125" i="1"/>
  <c r="Q52" i="1"/>
  <c r="E51" i="1"/>
  <c r="C51" i="1" s="1"/>
  <c r="P211" i="1"/>
  <c r="M147" i="1"/>
  <c r="N171" i="1"/>
  <c r="P69" i="1"/>
  <c r="P123" i="1"/>
  <c r="N277" i="1"/>
  <c r="M136" i="1"/>
  <c r="M193" i="1"/>
  <c r="C77" i="1"/>
  <c r="N77" i="1" s="1"/>
  <c r="R168" i="1"/>
  <c r="O260" i="1"/>
  <c r="O181" i="1"/>
  <c r="M190" i="1"/>
  <c r="O69" i="1"/>
  <c r="M59" i="1"/>
  <c r="M16" i="1"/>
  <c r="M201" i="1"/>
  <c r="P157" i="1"/>
  <c r="N114" i="1"/>
  <c r="S94" i="1"/>
  <c r="L67" i="1"/>
  <c r="Q69" i="1"/>
  <c r="Q123" i="1"/>
  <c r="I198" i="1"/>
  <c r="K143" i="1"/>
  <c r="F286" i="1"/>
  <c r="H271" i="1"/>
  <c r="M231" i="1"/>
  <c r="N227" i="1"/>
  <c r="M200" i="1"/>
  <c r="H146" i="1"/>
  <c r="N146" i="1" s="1"/>
  <c r="N155" i="1"/>
  <c r="Q286" i="1"/>
  <c r="T146" i="1"/>
  <c r="C292" i="1"/>
  <c r="N292" i="1" s="1"/>
  <c r="S219" i="1"/>
  <c r="O271" i="1"/>
  <c r="P199" i="1"/>
  <c r="M138" i="1"/>
  <c r="I240" i="1"/>
  <c r="N154" i="1"/>
  <c r="Q260" i="1"/>
  <c r="R286" i="1"/>
  <c r="S282" i="1"/>
  <c r="P94" i="1"/>
  <c r="C69" i="1"/>
  <c r="M164" i="1"/>
  <c r="C94" i="1"/>
  <c r="P42" i="1"/>
  <c r="H85" i="1"/>
  <c r="O241" i="1"/>
  <c r="P219" i="1"/>
  <c r="P61" i="1"/>
  <c r="M129" i="1"/>
  <c r="O286" i="1"/>
  <c r="P241" i="1"/>
  <c r="N176" i="1"/>
  <c r="R271" i="1"/>
  <c r="H286" i="1"/>
  <c r="F270" i="1"/>
  <c r="T270" i="1" s="1"/>
  <c r="N244" i="1"/>
  <c r="D229" i="1"/>
  <c r="N136" i="1"/>
  <c r="M154" i="1"/>
  <c r="Q37" i="1"/>
  <c r="M266" i="1"/>
  <c r="J116" i="1"/>
  <c r="M277" i="1"/>
  <c r="H241" i="1"/>
  <c r="M171" i="1"/>
  <c r="N87" i="1"/>
  <c r="N125" i="1"/>
  <c r="P85" i="1"/>
  <c r="N79" i="1"/>
  <c r="O230" i="1"/>
  <c r="M162" i="1"/>
  <c r="M106" i="1"/>
  <c r="R123" i="1"/>
  <c r="P286" i="1"/>
  <c r="C230" i="1"/>
  <c r="Q157" i="1"/>
  <c r="R61" i="1"/>
  <c r="M118" i="1"/>
  <c r="M287" i="1"/>
  <c r="N29" i="1"/>
  <c r="O144" i="1"/>
  <c r="N46" i="1"/>
  <c r="P25" i="1"/>
  <c r="T42" i="1"/>
  <c r="C37" i="1"/>
  <c r="O42" i="1"/>
  <c r="N26" i="1"/>
  <c r="M29" i="1"/>
  <c r="S276" i="1"/>
  <c r="M220" i="1"/>
  <c r="M155" i="1"/>
  <c r="M139" i="1"/>
  <c r="M32" i="1"/>
  <c r="N38" i="1"/>
  <c r="S153" i="1"/>
  <c r="N162" i="1"/>
  <c r="P108" i="1"/>
  <c r="O108" i="1"/>
  <c r="T260" i="1"/>
  <c r="M261" i="1"/>
  <c r="J196" i="1"/>
  <c r="S157" i="1"/>
  <c r="M186" i="1"/>
  <c r="N158" i="1"/>
  <c r="M114" i="1"/>
  <c r="M26" i="1"/>
  <c r="N190" i="1"/>
  <c r="O157" i="1"/>
  <c r="H168" i="1"/>
  <c r="S25" i="1"/>
  <c r="Q77" i="1"/>
  <c r="N287" i="1"/>
  <c r="M250" i="1"/>
  <c r="M233" i="1"/>
  <c r="M109" i="1"/>
  <c r="R42" i="1"/>
  <c r="M46" i="1"/>
  <c r="N266" i="1"/>
  <c r="E68" i="1"/>
  <c r="Q68" i="1" s="1"/>
  <c r="I68" i="1"/>
  <c r="H69" i="1"/>
  <c r="N188" i="1"/>
  <c r="T185" i="1"/>
  <c r="R211" i="1"/>
  <c r="H211" i="1"/>
  <c r="N212" i="1"/>
  <c r="H276" i="1"/>
  <c r="O276" i="1"/>
  <c r="Q230" i="1"/>
  <c r="J229" i="1"/>
  <c r="H230" i="1"/>
  <c r="R230" i="1"/>
  <c r="H175" i="1"/>
  <c r="I174" i="1"/>
  <c r="R108" i="1"/>
  <c r="C108" i="1"/>
  <c r="R25" i="1"/>
  <c r="C276" i="1"/>
  <c r="R276" i="1"/>
  <c r="M244" i="1"/>
  <c r="C211" i="1"/>
  <c r="N231" i="1"/>
  <c r="M212" i="1"/>
  <c r="S198" i="1"/>
  <c r="E174" i="1"/>
  <c r="R174" i="1" s="1"/>
  <c r="R175" i="1"/>
  <c r="H153" i="1"/>
  <c r="I143" i="1"/>
  <c r="O153" i="1"/>
  <c r="Q175" i="1"/>
  <c r="N139" i="1"/>
  <c r="R128" i="1"/>
  <c r="E116" i="1"/>
  <c r="H117" i="1"/>
  <c r="I116" i="1"/>
  <c r="O117" i="1"/>
  <c r="N109" i="1"/>
  <c r="J143" i="1"/>
  <c r="Q144" i="1"/>
  <c r="R144" i="1"/>
  <c r="P117" i="1"/>
  <c r="Q108" i="1"/>
  <c r="H108" i="1"/>
  <c r="M87" i="1"/>
  <c r="J67" i="1"/>
  <c r="S42" i="1"/>
  <c r="H37" i="1"/>
  <c r="O37" i="1"/>
  <c r="S61" i="1"/>
  <c r="N16" i="1"/>
  <c r="M44" i="1"/>
  <c r="P37" i="1"/>
  <c r="C260" i="1"/>
  <c r="P260" i="1"/>
  <c r="T157" i="1"/>
  <c r="N59" i="1"/>
  <c r="H282" i="1"/>
  <c r="I270" i="1"/>
  <c r="C271" i="1"/>
  <c r="P271" i="1"/>
  <c r="N301" i="1"/>
  <c r="E270" i="1"/>
  <c r="R270" i="1" s="1"/>
  <c r="K229" i="1"/>
  <c r="S230" i="1"/>
  <c r="S241" i="1"/>
  <c r="K240" i="1"/>
  <c r="S211" i="1"/>
  <c r="F229" i="1"/>
  <c r="T230" i="1"/>
  <c r="T219" i="1"/>
  <c r="R153" i="1"/>
  <c r="F143" i="1"/>
  <c r="C144" i="1"/>
  <c r="T117" i="1"/>
  <c r="F116" i="1"/>
  <c r="M258" i="1"/>
  <c r="R219" i="1"/>
  <c r="M188" i="1"/>
  <c r="M176" i="1"/>
  <c r="M158" i="1"/>
  <c r="H157" i="1"/>
  <c r="H185" i="1"/>
  <c r="H61" i="1"/>
  <c r="O61" i="1"/>
  <c r="P128" i="1"/>
  <c r="C128" i="1"/>
  <c r="D116" i="1"/>
  <c r="K116" i="1"/>
  <c r="N186" i="1"/>
  <c r="C61" i="1"/>
  <c r="Q61" i="1"/>
  <c r="C42" i="1"/>
  <c r="Q25" i="1"/>
  <c r="N62" i="1"/>
  <c r="M21" i="1"/>
  <c r="M71" i="1"/>
  <c r="P276" i="1"/>
  <c r="O219" i="1"/>
  <c r="H219" i="1"/>
  <c r="R282" i="1"/>
  <c r="N250" i="1"/>
  <c r="T241" i="1"/>
  <c r="F240" i="1"/>
  <c r="F197" i="1"/>
  <c r="F196" i="1" s="1"/>
  <c r="T198" i="1"/>
  <c r="R197" i="1"/>
  <c r="Q197" i="1"/>
  <c r="C185" i="1"/>
  <c r="P185" i="1"/>
  <c r="Q276" i="1"/>
  <c r="M227" i="1"/>
  <c r="C157" i="1"/>
  <c r="H128" i="1"/>
  <c r="O128" i="1"/>
  <c r="O185" i="1"/>
  <c r="H94" i="1"/>
  <c r="O94" i="1"/>
  <c r="T128" i="1"/>
  <c r="M209" i="1"/>
  <c r="N118" i="1"/>
  <c r="P153" i="1"/>
  <c r="C153" i="1"/>
  <c r="M79" i="1"/>
  <c r="S50" i="1"/>
  <c r="O25" i="1"/>
  <c r="M38" i="1"/>
  <c r="H42" i="1"/>
  <c r="J9" i="1" l="1"/>
  <c r="L9" i="1"/>
  <c r="M283" i="1"/>
  <c r="N283" i="1"/>
  <c r="P229" i="1"/>
  <c r="Q229" i="1"/>
  <c r="M207" i="1"/>
  <c r="T68" i="1"/>
  <c r="M199" i="1"/>
  <c r="D270" i="1"/>
  <c r="O270" i="1" s="1"/>
  <c r="C298" i="1"/>
  <c r="N298" i="1" s="1"/>
  <c r="P282" i="1"/>
  <c r="F67" i="1"/>
  <c r="S67" i="1" s="1"/>
  <c r="T50" i="1"/>
  <c r="F48" i="1"/>
  <c r="F24" i="1" s="1"/>
  <c r="C282" i="1"/>
  <c r="M282" i="1" s="1"/>
  <c r="N199" i="1"/>
  <c r="N12" i="1"/>
  <c r="M12" i="1"/>
  <c r="K10" i="1"/>
  <c r="H11" i="1"/>
  <c r="T11" i="1"/>
  <c r="S11" i="1"/>
  <c r="S174" i="1"/>
  <c r="S116" i="1"/>
  <c r="P240" i="1"/>
  <c r="P68" i="1"/>
  <c r="T298" i="1"/>
  <c r="H198" i="1"/>
  <c r="P198" i="1"/>
  <c r="N219" i="1"/>
  <c r="P175" i="1"/>
  <c r="C175" i="1"/>
  <c r="N175" i="1" s="1"/>
  <c r="O175" i="1"/>
  <c r="M123" i="1"/>
  <c r="N123" i="1"/>
  <c r="N260" i="1"/>
  <c r="R240" i="1"/>
  <c r="P51" i="1"/>
  <c r="H51" i="1"/>
  <c r="M51" i="1" s="1"/>
  <c r="I50" i="1"/>
  <c r="O50" i="1" s="1"/>
  <c r="M181" i="1"/>
  <c r="R51" i="1"/>
  <c r="O51" i="1"/>
  <c r="C197" i="1"/>
  <c r="T174" i="1"/>
  <c r="I197" i="1"/>
  <c r="C198" i="1"/>
  <c r="O68" i="1"/>
  <c r="Q51" i="1"/>
  <c r="R196" i="1"/>
  <c r="E50" i="1"/>
  <c r="M52" i="1"/>
  <c r="N52" i="1"/>
  <c r="M292" i="1"/>
  <c r="O198" i="1"/>
  <c r="M69" i="1"/>
  <c r="O229" i="1"/>
  <c r="M230" i="1"/>
  <c r="S270" i="1"/>
  <c r="M37" i="1"/>
  <c r="C68" i="1"/>
  <c r="M168" i="1"/>
  <c r="M128" i="1"/>
  <c r="N69" i="1"/>
  <c r="M94" i="1"/>
  <c r="M85" i="1"/>
  <c r="N85" i="1"/>
  <c r="N241" i="1"/>
  <c r="M219" i="1"/>
  <c r="M146" i="1"/>
  <c r="N185" i="1"/>
  <c r="M241" i="1"/>
  <c r="M260" i="1"/>
  <c r="H240" i="1"/>
  <c r="M77" i="1"/>
  <c r="N168" i="1"/>
  <c r="T144" i="1"/>
  <c r="H144" i="1"/>
  <c r="C84" i="1"/>
  <c r="T286" i="1"/>
  <c r="S286" i="1"/>
  <c r="C286" i="1"/>
  <c r="M286" i="1" s="1"/>
  <c r="N25" i="1"/>
  <c r="S144" i="1"/>
  <c r="N271" i="1"/>
  <c r="N117" i="1"/>
  <c r="H68" i="1"/>
  <c r="N230" i="1"/>
  <c r="E67" i="1"/>
  <c r="R67" i="1" s="1"/>
  <c r="N153" i="1"/>
  <c r="T240" i="1"/>
  <c r="R143" i="1"/>
  <c r="N211" i="1"/>
  <c r="T84" i="1"/>
  <c r="S84" i="1"/>
  <c r="O240" i="1"/>
  <c r="N61" i="1"/>
  <c r="T229" i="1"/>
  <c r="Q24" i="1"/>
  <c r="M211" i="1"/>
  <c r="H229" i="1"/>
  <c r="M108" i="1"/>
  <c r="D67" i="1"/>
  <c r="D9" i="1" s="1"/>
  <c r="M157" i="1"/>
  <c r="R68" i="1"/>
  <c r="N42" i="1"/>
  <c r="M276" i="1"/>
  <c r="Q196" i="1"/>
  <c r="H270" i="1"/>
  <c r="R10" i="1"/>
  <c r="C174" i="1"/>
  <c r="P174" i="1"/>
  <c r="C229" i="1"/>
  <c r="O116" i="1"/>
  <c r="H116" i="1"/>
  <c r="O10" i="1"/>
  <c r="M25" i="1"/>
  <c r="N157" i="1"/>
  <c r="T197" i="1"/>
  <c r="C196" i="1"/>
  <c r="S197" i="1"/>
  <c r="C116" i="1"/>
  <c r="P116" i="1"/>
  <c r="M61" i="1"/>
  <c r="S229" i="1"/>
  <c r="M117" i="1"/>
  <c r="M153" i="1"/>
  <c r="R24" i="1"/>
  <c r="N108" i="1"/>
  <c r="H174" i="1"/>
  <c r="R229" i="1"/>
  <c r="Q143" i="1"/>
  <c r="O143" i="1"/>
  <c r="H143" i="1"/>
  <c r="M42" i="1"/>
  <c r="C143" i="1"/>
  <c r="P143" i="1"/>
  <c r="P10" i="1"/>
  <c r="C10" i="1"/>
  <c r="N128" i="1"/>
  <c r="M185" i="1"/>
  <c r="Q174" i="1"/>
  <c r="T116" i="1"/>
  <c r="T143" i="1"/>
  <c r="S143" i="1"/>
  <c r="S240" i="1"/>
  <c r="N94" i="1"/>
  <c r="N276" i="1"/>
  <c r="Q10" i="1"/>
  <c r="Q270" i="1"/>
  <c r="H24" i="1"/>
  <c r="O24" i="1"/>
  <c r="O84" i="1"/>
  <c r="H84" i="1"/>
  <c r="P84" i="1"/>
  <c r="I67" i="1"/>
  <c r="P24" i="1"/>
  <c r="R116" i="1"/>
  <c r="Q116" i="1"/>
  <c r="M271" i="1"/>
  <c r="N37" i="1"/>
  <c r="O174" i="1"/>
  <c r="N282" i="1" l="1"/>
  <c r="M298" i="1"/>
  <c r="F9" i="1"/>
  <c r="E9" i="1"/>
  <c r="S10" i="1"/>
  <c r="K9" i="1"/>
  <c r="C270" i="1"/>
  <c r="N270" i="1" s="1"/>
  <c r="P270" i="1"/>
  <c r="C24" i="1"/>
  <c r="N24" i="1" s="1"/>
  <c r="S24" i="1"/>
  <c r="T10" i="1"/>
  <c r="T24" i="1"/>
  <c r="T67" i="1"/>
  <c r="T48" i="1"/>
  <c r="S48" i="1"/>
  <c r="R50" i="1"/>
  <c r="H10" i="1"/>
  <c r="M10" i="1" s="1"/>
  <c r="N11" i="1"/>
  <c r="M11" i="1"/>
  <c r="N198" i="1"/>
  <c r="M175" i="1"/>
  <c r="N51" i="1"/>
  <c r="M198" i="1"/>
  <c r="C67" i="1"/>
  <c r="P197" i="1"/>
  <c r="P50" i="1"/>
  <c r="H50" i="1"/>
  <c r="I196" i="1"/>
  <c r="I9" i="1" s="1"/>
  <c r="H197" i="1"/>
  <c r="M197" i="1" s="1"/>
  <c r="Q50" i="1"/>
  <c r="C50" i="1"/>
  <c r="O197" i="1"/>
  <c r="M144" i="1"/>
  <c r="Q67" i="1"/>
  <c r="N144" i="1"/>
  <c r="N68" i="1"/>
  <c r="N240" i="1"/>
  <c r="M174" i="1"/>
  <c r="N286" i="1"/>
  <c r="M229" i="1"/>
  <c r="M240" i="1"/>
  <c r="N116" i="1"/>
  <c r="N229" i="1"/>
  <c r="N143" i="1"/>
  <c r="M68" i="1"/>
  <c r="M84" i="1"/>
  <c r="N84" i="1"/>
  <c r="M270" i="1"/>
  <c r="T196" i="1"/>
  <c r="S196" i="1"/>
  <c r="H67" i="1"/>
  <c r="O67" i="1"/>
  <c r="P67" i="1"/>
  <c r="M143" i="1"/>
  <c r="M116" i="1"/>
  <c r="N174" i="1"/>
  <c r="C9" i="1" l="1"/>
  <c r="M24" i="1"/>
  <c r="R9" i="1"/>
  <c r="H9" i="1"/>
  <c r="N10" i="1"/>
  <c r="R48" i="1"/>
  <c r="Q48" i="1"/>
  <c r="C48" i="1"/>
  <c r="H48" i="1"/>
  <c r="O48" i="1"/>
  <c r="P48" i="1"/>
  <c r="S9" i="1"/>
  <c r="N197" i="1"/>
  <c r="P196" i="1"/>
  <c r="H196" i="1"/>
  <c r="M196" i="1" s="1"/>
  <c r="O196" i="1"/>
  <c r="M50" i="1"/>
  <c r="N50" i="1"/>
  <c r="Q9" i="1"/>
  <c r="M67" i="1"/>
  <c r="N67" i="1"/>
  <c r="T9" i="1"/>
  <c r="N48" i="1" l="1"/>
  <c r="M48" i="1"/>
  <c r="N196" i="1"/>
  <c r="P9" i="1"/>
  <c r="M9" i="1"/>
  <c r="O9" i="1"/>
  <c r="N9" i="1" l="1"/>
</calcChain>
</file>

<file path=xl/sharedStrings.xml><?xml version="1.0" encoding="utf-8"?>
<sst xmlns="http://schemas.openxmlformats.org/spreadsheetml/2006/main" count="1278" uniqueCount="732">
  <si>
    <t>№ п/п</t>
  </si>
  <si>
    <t>Всего</t>
  </si>
  <si>
    <t>в том числе</t>
  </si>
  <si>
    <t xml:space="preserve"> бюджет Белоярского района</t>
  </si>
  <si>
    <t>бюджет ХМАО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</si>
  <si>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</si>
  <si>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</si>
  <si>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</si>
  <si>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</si>
  <si>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Подпрограмма 3 «Обеспечение реализации муниципальной программы»</t>
  </si>
  <si>
    <t>Подпрограмма 1 «Развитие физической культуры и массового спорта»</t>
  </si>
  <si>
    <t>Подпрограмма 2 «Организация и осуществление мероприятий по работе с детьми и молодежью»</t>
  </si>
  <si>
    <t>Подпрограмма 3 «Организация отдыха и оздоровления детей»</t>
  </si>
  <si>
    <t>Организация работы в клубах по месту  жительства на базе молодежных клубов МКУ МЦ «Спутник» в каникулярное время</t>
  </si>
  <si>
    <t>Подпрограмма 3 «Улучшение жилищных условий населения Белоярского района»</t>
  </si>
  <si>
    <t>Подпрограмма 1 «Модернизация и реформирование жилищно-коммунального комплекса Белоярского района»</t>
  </si>
  <si>
    <t xml:space="preserve">Подпрограмма 2 «Энергосбережение и повышение энергетической эффективности» </t>
  </si>
  <si>
    <t>Обеспечение надлежащего уровня эксплуатации муниципального имущества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</si>
  <si>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</si>
  <si>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</si>
  <si>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</si>
  <si>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Подпрограмма 4 «Обеспечение реализации муниципальной программы»</t>
  </si>
  <si>
    <t>Федеральный бюджет</t>
  </si>
  <si>
    <t>Отчет</t>
  </si>
  <si>
    <t>тыс.руб.</t>
  </si>
  <si>
    <t>%</t>
  </si>
  <si>
    <t>Относительное/абсолютное отклонение исполнения муниципальных программ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</si>
  <si>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</si>
  <si>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</si>
  <si>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</si>
  <si>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</si>
  <si>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</si>
  <si>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</si>
  <si>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</si>
  <si>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</si>
  <si>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</si>
  <si>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</si>
  <si>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</si>
  <si>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</si>
  <si>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</si>
  <si>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</si>
  <si>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</si>
  <si>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</si>
  <si>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</si>
  <si>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</si>
  <si>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</si>
  <si>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</si>
  <si>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</si>
  <si>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</si>
  <si>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</si>
  <si>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</si>
  <si>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ед.</t>
  </si>
  <si>
    <t>% выполнения за отчетный период</t>
  </si>
  <si>
    <t>чел.</t>
  </si>
  <si>
    <t>7.</t>
  </si>
  <si>
    <t>Приобретение предметов народного промысла для обустройства этнографической экспозиции</t>
  </si>
  <si>
    <t>шт.</t>
  </si>
  <si>
    <t>тонн</t>
  </si>
  <si>
    <t>человек</t>
  </si>
  <si>
    <t>ОМВД по Белоярскому району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</si>
  <si>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</si>
  <si>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</si>
  <si>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</si>
  <si>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</si>
  <si>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Подпрограмма 1 «Долгосрочное финансовое планирование и организация бюджетного процесса»</t>
  </si>
  <si>
    <t>Информация о фактической среднемесячной заработной плате работников образовательных организаций</t>
  </si>
  <si>
    <t>Подпрограмма 1 «Общее образование. Дополнительное образование детей»</t>
  </si>
  <si>
    <t>Подпрограмма 2 «Система оценки качества образования и информационная прозрачность системы образования»</t>
  </si>
  <si>
    <t>Подпрограмма 3 «Ресурсное обеспечение системы образования»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</si>
  <si>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</si>
  <si>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>Подпрограмма 2 «Поддержка социально ориентированных некоммерческих организаций»</t>
  </si>
  <si>
    <t>Подпрограмма 1 «Функционирование органов местного самоуправления Белоярского района»</t>
  </si>
  <si>
    <t>тыс. тонн</t>
  </si>
  <si>
    <t>кв.м.</t>
  </si>
  <si>
    <t>Подпрограмма 4 «Переселение граждан из аварийного жилищного фонда»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</si>
  <si>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КоАП РФ), в общем количестве таких правонарушений</t>
  </si>
  <si>
    <t>Подпрограмма 1 «Укрепление пожарной безопасности»</t>
  </si>
  <si>
    <t>балл</t>
  </si>
  <si>
    <t>Выполнено за отчетный период</t>
  </si>
  <si>
    <t>Данные представлены ОНД по     г. Белоярский и району</t>
  </si>
  <si>
    <t>Подпрограмма 2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</si>
  <si>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</si>
  <si>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</si>
  <si>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Паспорта материально-технической оснащенности учреждений</t>
  </si>
  <si>
    <t>Строительство жилья</t>
  </si>
  <si>
    <t>Подпрограмма 2 «Градостроительная деятельность на территории  Белоярского района»</t>
  </si>
  <si>
    <t xml:space="preserve">Подпрограмма 3 «Проведение капитального ремонта многоквартирных домов» </t>
  </si>
  <si>
    <t>Субсидии по содержанию авторечвокзала</t>
  </si>
  <si>
    <t>Проведение районного семинара для работников библиотек</t>
  </si>
  <si>
    <t>Организация отдыха и оздоровления детей</t>
  </si>
  <si>
    <t>Данные из муниципального задания</t>
  </si>
  <si>
    <t>Управление и распоряжение муниципальным имуществом</t>
  </si>
  <si>
    <t>Содержание вертолетных площадок</t>
  </si>
  <si>
    <t>Подпрограмма 3 «Повышение безопасности дорожного движения  в Белоярском районе»</t>
  </si>
  <si>
    <t>Содержание автомобильных дорог</t>
  </si>
  <si>
    <t>Управление жилищно-коммунального хозяйства администрации Белоярского района</t>
  </si>
  <si>
    <t>Отдел по учету и контролю за расходованием финансовых средств администрации Белоярского района</t>
  </si>
  <si>
    <t>Управление по транспорту и связи администрации Белоярского района</t>
  </si>
  <si>
    <t>Отдел по делам ГОиЧС администрации Белоярского района</t>
  </si>
  <si>
    <t>Данные предоставлены ФКУ "ЦУКС по ХМАО-Югре""</t>
  </si>
  <si>
    <t>Комитет муниципальной собственности администрации Белоярского района</t>
  </si>
  <si>
    <t>Начальник управления экономики, реформ и программ администрации Белоярского района        ___________________________     Бурматова Л.М.</t>
  </si>
  <si>
    <t>Управление капитального строительства администрации Белоярского района</t>
  </si>
  <si>
    <t>9.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</si>
  <si>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</si>
  <si>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</si>
  <si>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</si>
  <si>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</si>
  <si>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</si>
  <si>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</si>
  <si>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</si>
  <si>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</si>
  <si>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</si>
  <si>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 xml:space="preserve">Исп. </t>
  </si>
  <si>
    <t>2.1.</t>
  </si>
  <si>
    <t>2.2.</t>
  </si>
  <si>
    <t>2.3.</t>
  </si>
  <si>
    <t>3.1.</t>
  </si>
  <si>
    <t>3.2.</t>
  </si>
  <si>
    <t>3.3.</t>
  </si>
  <si>
    <t>3.4.</t>
  </si>
  <si>
    <t>3.5.</t>
  </si>
  <si>
    <t>2.4.</t>
  </si>
  <si>
    <t>2.5.</t>
  </si>
  <si>
    <t>Приобретение жилья</t>
  </si>
  <si>
    <t>Обеспечение деятельности ДДЮТ</t>
  </si>
  <si>
    <t>Развитие управленческих и организационно-экономических механизмов, обновление содержания дополнительного образования</t>
  </si>
  <si>
    <t>Комитет по образованию администрации Белоярского района</t>
  </si>
  <si>
    <t>4.1.</t>
  </si>
  <si>
    <t>4.2.</t>
  </si>
  <si>
    <t>5.1.</t>
  </si>
  <si>
    <t>6.1.</t>
  </si>
  <si>
    <t>Моргунова Е.В. Тел. (34670) 2-06-10</t>
  </si>
  <si>
    <t>Комитет по культуре администрации Белоярского района</t>
  </si>
  <si>
    <t>1.10.</t>
  </si>
  <si>
    <t>1.11.</t>
  </si>
  <si>
    <t>2.6.</t>
  </si>
  <si>
    <t>1.2.1.</t>
  </si>
  <si>
    <t xml:space="preserve">Реализация мероприятий </t>
  </si>
  <si>
    <t>1.3.1.</t>
  </si>
  <si>
    <t>2.2.1.</t>
  </si>
  <si>
    <t>2.2.2.</t>
  </si>
  <si>
    <t>2.2.3.</t>
  </si>
  <si>
    <t>1.2.2.</t>
  </si>
  <si>
    <t>1.2.3.</t>
  </si>
  <si>
    <t>1.2.4.</t>
  </si>
  <si>
    <t>1.3.2.</t>
  </si>
  <si>
    <t>1.3.3.</t>
  </si>
  <si>
    <t>1.3.4.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</si>
  <si>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</si>
  <si>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Обеспечение дополнительных гарантий прав на имущество и жилые помещения для детей-сирот и детей, оставшихся без попечения родителей, лиц из числа детей-сирот и детей, оставшихся без попечения родителей</t>
  </si>
  <si>
    <t>Укрепление санитарно-эпидемиологической безопасности</t>
  </si>
  <si>
    <t>Осуществление деятельности по опеке и попечительству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</si>
  <si>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</si>
  <si>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Осуществление отдельных государственных полномочий по осуществлению контроля за использованием и распоряжением жилыми помещениями отдельных категорий граждан</t>
  </si>
  <si>
    <t>Отдел опеки и попечительства администрации Белоярского района</t>
  </si>
  <si>
    <t>Отдел организации деятельности комиссии по делам несовершеннолетних и зашите их прав администрации Белоярского района</t>
  </si>
  <si>
    <t>Осуществление отдельных государственных полномочий в сфере государственной регистрации актов гражданского состояния</t>
  </si>
  <si>
    <t>Осуществление отдельных государственных полномочий в сфере архивного отдела</t>
  </si>
  <si>
    <t>Осуществление отдельных государственных полномочий по составлению (изменению) списков кандидатов в присяжные заседатели федеральных судов общей юрисдикции в РФ</t>
  </si>
  <si>
    <t>Управление делами администрации Белоярского района</t>
  </si>
  <si>
    <t>Озеленение</t>
  </si>
  <si>
    <t>Прочие мероприятия по благоустройству</t>
  </si>
  <si>
    <t>км</t>
  </si>
  <si>
    <t>Х</t>
  </si>
  <si>
    <t>Протяженность обслуживаемой УДС</t>
  </si>
  <si>
    <t>Количество  дорожных знаков на УДС</t>
  </si>
  <si>
    <t xml:space="preserve">Благоустройство дворовых территорий поселений Белоярского района </t>
  </si>
  <si>
    <t xml:space="preserve">Благоустройство общественных территорий поселений Белоярского района </t>
  </si>
  <si>
    <t>Популяризация предпринимательства на территории Белоярского района</t>
  </si>
  <si>
    <t xml:space="preserve">Наименование  муниципальной программы, подпрограммы, основных мероприятий </t>
  </si>
  <si>
    <t xml:space="preserve">«Развитие малого и среднего предпринимательства и туризма в Белоярском районе на 2019 – 2024 годы» </t>
  </si>
  <si>
    <t>Количество благоустроенных дворовых территорий (единиц)</t>
  </si>
  <si>
    <t>Количество благоустроенных общественных территорий в городском поселении (единиц)</t>
  </si>
  <si>
    <t>Количество благоустроенных общественных территорий в сельских поселениях (единиц)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</si>
  <si>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Белоярском районе</t>
  </si>
  <si>
    <t>единиц</t>
  </si>
  <si>
    <t>1.1.1.</t>
  </si>
  <si>
    <t>1.1.2.</t>
  </si>
  <si>
    <t>1.1.3.</t>
  </si>
  <si>
    <t>Выплата пенсии за выслугу лет лицам, замещавшим муниципальные должности и должности  муниципальной службы</t>
  </si>
  <si>
    <t>1.1.4.</t>
  </si>
  <si>
    <t>1.1.5.</t>
  </si>
  <si>
    <t>1.1.6.</t>
  </si>
  <si>
    <t>Организация отдыха и оздоровления детей из малообеспеченных семей, детей-сирот и детей, оставшихся без попечения родителей</t>
  </si>
  <si>
    <t>3.2.1.</t>
  </si>
  <si>
    <t>Развитие и использование потенциала молодежи в интересах укрепления единства российской нации, упрочения мира и согласия</t>
  </si>
  <si>
    <t xml:space="preserve">«Укрепление межнационального и межконфессионального согласия, профилактика экстремизма на 2019 - 2024 годы» </t>
  </si>
  <si>
    <t>Количество публикаций в муниципальных средствах массовой информации, направленных на формирование этнокультурной компетентности граждан и пропаганду ценностей добрососедства и взаимоуважения</t>
  </si>
  <si>
    <t xml:space="preserve"> процент</t>
  </si>
  <si>
    <t>Информационно-пропагандистское сопровождение противодействия терроризму</t>
  </si>
  <si>
    <t>Организация и проведение мероприятий посвященных памятной дате «День солидарности в борьбе с терроризмом»</t>
  </si>
  <si>
    <t>Обеспечение функционирования системы видеонаблюдения, установленной в месте массового пребывания людей  - администрации Белоярского района</t>
  </si>
  <si>
    <t>Правовое просвещение и правовое информирование населения в сфере общественной безопасности</t>
  </si>
  <si>
    <t xml:space="preserve">Обеспечение функционирования и развития систем  видеонаблюдения, в том числе с целью повышения безопасности дорожного движения, информирования населения </t>
  </si>
  <si>
    <t xml:space="preserve">Осуществление отдельных государственных полномочий по созданию административных комиссий </t>
  </si>
  <si>
    <t xml:space="preserve">«Профилактика терроризма и  правонарушений в сфере общественного порядка в  Белоярском районе на 2019 – 2024 годы» </t>
  </si>
  <si>
    <t>«Повышение эффективности деятельности органов местного самоуправления Белоярского района на 2019-2024 годы»</t>
  </si>
  <si>
    <t>Осуществление отдельных государственных полномочий по ведению учета категорий граждан, определенных федеральным законодательством</t>
  </si>
  <si>
    <t>Подпрограмма 3 «Развитие форм непосредственного осуществления населением местного самоуправления на территории Белоярского района»</t>
  </si>
  <si>
    <t>2.1.1.</t>
  </si>
  <si>
    <t>2.1.2.</t>
  </si>
  <si>
    <t>2.1.3.</t>
  </si>
  <si>
    <t>«Развитие образования Белоярского района на 2019 – 2024 годы»</t>
  </si>
  <si>
    <t>1.1.1</t>
  </si>
  <si>
    <t>1.1.2</t>
  </si>
  <si>
    <t>Обеспечение деятельности муниципальных образовательных учреждений Белоярского района</t>
  </si>
  <si>
    <t>1.2</t>
  </si>
  <si>
    <t>1.2.1</t>
  </si>
  <si>
    <t>1.2.2</t>
  </si>
  <si>
    <t>1.3</t>
  </si>
  <si>
    <t>1.3.1</t>
  </si>
  <si>
    <t>1.3.2</t>
  </si>
  <si>
    <t>Обеспечение деятельности лагерей с дневным и круглосуточным пребыванием детей</t>
  </si>
  <si>
    <t>1.4</t>
  </si>
  <si>
    <t>Стимулирование лидеров и поддержка системы воспитания</t>
  </si>
  <si>
    <t>Обеспечение информационной открытости муниципальной системы образования</t>
  </si>
  <si>
    <t>Детский сад в 3А микрорайоне  г. Белоярский</t>
  </si>
  <si>
    <t>Отчеты образовательных учреждений</t>
  </si>
  <si>
    <t>раз</t>
  </si>
  <si>
    <t>Доля общеобразовательных учреждений, в которых создана универсальная безбарьерная среда для инклюзивного образования детей-инвалидов, в общем количестве общеобразовательных учреждений</t>
  </si>
  <si>
    <t>предоставление субсидий в целях возмещения затрат в связи с производством, переработкой мяса оленей</t>
  </si>
  <si>
    <t>6.2.</t>
  </si>
  <si>
    <t>6.3.</t>
  </si>
  <si>
    <t>«Развитие агропромышленного комплекса на 2019 – 2024 годы»</t>
  </si>
  <si>
    <t>«Социально-экономическое развитие коренных малочисленных народов Севера на территории Белоярского района на 2019-2024 годы»</t>
  </si>
  <si>
    <t>«Охрана окружающей среды на 2019 - 2024 годы»</t>
  </si>
  <si>
    <t>Проектирование и строительство Белоярского межпоселенческого полигона ТКО</t>
  </si>
  <si>
    <t>Определение схемы размещения мест (площадок) накопления твердых коммунальных отходов, создание и ведение реестра мест (площадок) накопления твердых коммунальных отходов</t>
  </si>
  <si>
    <t>Создание и содержание мест (площадок) накопления твердых коммунальных отходов</t>
  </si>
  <si>
    <t>Обустройство мест (площадок) накопления твердых коммунальных отходов</t>
  </si>
  <si>
    <t>Приобретение контейнеров для размещения в местах (площадках) накопления твердых коммунальных отходов</t>
  </si>
  <si>
    <t>Создание площадок временного накопления твердых коммунальных отходов</t>
  </si>
  <si>
    <t>Организация деятельности по накоплению (в том числе раздельному накоплению), сбору, транспортированию, обработке, утилизации, обезвреживанию и захоронению твердых коммунальных отходов</t>
  </si>
  <si>
    <t>Рекультивация территории санкционированной свалки твердых бытовых отходов с.Полноват Белоярского района</t>
  </si>
  <si>
    <t>Рекультивация территории санкционированной свалки твердых бытовых отходов с.Казым Белоярского района</t>
  </si>
  <si>
    <t>Рекультивация территории санкционированной свалки твердых бытовых отходов с.Ванзеват Белоярского района</t>
  </si>
  <si>
    <t>Рекультивация полигона ТБО в г.Белоярский</t>
  </si>
  <si>
    <t>Ликвидация выявленных мест несанкционированного размещения отходов, санитарное содержание мест общественного пользования и отдыха на водных объектах и очистка береговой полосы водных объектов</t>
  </si>
  <si>
    <t>Организация использования, охраны, защиты, воспроизводства городских лесов</t>
  </si>
  <si>
    <t>4.3.</t>
  </si>
  <si>
    <t>Содержание мест (площадок) накопления твердых коммунальных отходов</t>
  </si>
  <si>
    <t>километр</t>
  </si>
  <si>
    <t xml:space="preserve">«Управление муниципальным имуществом на 2019-2024 годы»
</t>
  </si>
  <si>
    <t>«Управление муниципальным имуществом на 2019-2024 годы»</t>
  </si>
  <si>
    <t>Доля объектов недвижимого имущества, на которое зарегистрировано право собственности, в общем объеме объектов, подлежащих регистрации</t>
  </si>
  <si>
    <t>Паспорта материально-технической оснащенности  школ</t>
  </si>
  <si>
    <t>Строительство (реконструкция) автомобильных дорог общего пользования местного значения</t>
  </si>
  <si>
    <t>Капитальный ремонт  автомобильных дорог общего пользования местного значения</t>
  </si>
  <si>
    <t>Воздушным транспортом</t>
  </si>
  <si>
    <t>Автомобильным транспортом</t>
  </si>
  <si>
    <t>Водным транспортом</t>
  </si>
  <si>
    <t>2.1.4.</t>
  </si>
  <si>
    <t>3.1.1.</t>
  </si>
  <si>
    <t>Ремонт технических средств</t>
  </si>
  <si>
    <t>3.1.2.</t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</si>
  <si>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2019 - 2024 годы»</t>
  </si>
  <si>
    <t xml:space="preserve">Противопожарная пропаганда и обучение населения городского поселения Белоярский мерам пожарной безопасности </t>
  </si>
  <si>
    <t>баллы</t>
  </si>
  <si>
    <t>Количество зарегистрированных пожаров на объектах муниципальной собственности Белоярского района</t>
  </si>
  <si>
    <t>Обеспеченность резервами (запасами) материальных ресурсов для ликвидации последствий чрезвычайных ситуаций и в целях гражданской обороны, от установленных норм обеспечения</t>
  </si>
  <si>
    <t>Доля населения Белоярского района прошедшего обучение в области гражданской обороны и защиты от чрезвычайных ситуаций</t>
  </si>
  <si>
    <t>Количество населенных пунктов, в которых проводятся противоэпидемиологические мероприятия по снижению численности кровососущих комаров и барьерной дератизации</t>
  </si>
  <si>
    <t>Количество происшествий (в том числе гибели людей) в местах массового отдыха людей на водных объектах</t>
  </si>
  <si>
    <t>Оценочные показатели реагирования на возможные чрезвычайные ситуации в соответствии с Уставом муниципального казенного учреждения «Единая дежурно-диспетчерская служба Белоярского района»</t>
  </si>
  <si>
    <t>Доля принятых в эксплуатацию технических систем, входящих в состав АПК БГ на территории Белоярского района</t>
  </si>
  <si>
    <t>Объём производства скота и птицы на убой (в живом весе)</t>
  </si>
  <si>
    <t>Объём добычи (вылова) и переработки рыбы</t>
  </si>
  <si>
    <t>Объём производства растениеводческой продукции</t>
  </si>
  <si>
    <t>Численность поголовья северных оленей</t>
  </si>
  <si>
    <t>Объём заготовки и переработки дикоросов</t>
  </si>
  <si>
    <t>Доля прибыльных сельскохозяйственных предприятий в общем их числе на территории Белоярского района</t>
  </si>
  <si>
    <t>Отчетность сельскохозяйственных предприятий</t>
  </si>
  <si>
    <t>Отчетность рыбопромышленных, рыбоперерабатывающих  предприятий</t>
  </si>
  <si>
    <t>«Развитие агропромышленного комплекса на 2019– 2024 годы»</t>
  </si>
  <si>
    <t xml:space="preserve">Управление по местному самоуправлению администрации Белоярского района
</t>
  </si>
  <si>
    <t>Количество мероприятий по информационно-пропагандистскому сопровождению деятельности по противодействию терроризму</t>
  </si>
  <si>
    <t>Уровень преступности (число зарегистрированных преступлений на 100 тыс. человек населения)</t>
  </si>
  <si>
    <t>Уровень обеспечения функционирования видеокамер и оборудования городской системы видеонаблюдения</t>
  </si>
  <si>
    <t>Общая распространенность наркомании (на 100 тыс. человек населения)</t>
  </si>
  <si>
    <t>Уровень обеспечения выполнения переданного отдельного государственного полномочия по созданию и обеспечению деятельности административных комиссий</t>
  </si>
  <si>
    <t xml:space="preserve">«Профилактика терроризма и  правонарушений в сфере общественного порядка в  Белоярском районе на 2019 – 2024 годы» 
</t>
  </si>
  <si>
    <t>процент</t>
  </si>
  <si>
    <t>Размер резервного фонда администрации Белоярского района от первоначально утверждённого общего объёма расходов бюджета Белоярского района</t>
  </si>
  <si>
    <t>Доля главных распорядителей бюджетных средств Белоярского района, имеющих оценку качества финансового менеджмента выше средней</t>
  </si>
  <si>
    <t>Доля размещённой в ИТС Интернет информации в общем объёме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</si>
  <si>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Отсутствие просроченной кредиторской задолженности в бюджетах поселений по результатам финансового года (при отсутствии задолженности – 1, при наличии – 0)</t>
  </si>
  <si>
    <t>Средняя итоговая оценка качества организации и осуществления бюджетного процесса в поселениях Белоярского района</t>
  </si>
  <si>
    <t>Комитет по финансам и налоговой политике администрации Белоярского района</t>
  </si>
  <si>
    <t xml:space="preserve">«Управление муниципальными финансами в Белоярском районе на 2019-2024 годы» </t>
  </si>
  <si>
    <t xml:space="preserve">«Управление муниципальными финансами в Белоярском районе на 2019-2024 годы» 
</t>
  </si>
  <si>
    <t>Подпрограмма 2 «Совершенствование межбюджетных отношений»</t>
  </si>
  <si>
    <t>Количество рейсооборотов автомобильного транспорта в год</t>
  </si>
  <si>
    <t>Подпрограмма 1   «Содействие развитию жилищного строительства на территории Белоярского района»</t>
  </si>
  <si>
    <t>Документы территориального планирования и градостроительного зонирования</t>
  </si>
  <si>
    <t xml:space="preserve"> «Обеспечение доступным и комфортным жильем жителей Белоярского района в 2019 – 2024 годах»</t>
  </si>
  <si>
    <t>«Обеспечение доступным и комфортным жильем жителей Белоярского района в 2019 – 2024 годах»</t>
  </si>
  <si>
    <t>Управление по архитектуре и градостроительству администрации Белоярского района</t>
  </si>
  <si>
    <t>«Развитие жилищно-коммунального комплекса и повышение энергетической эффективности в Белоярском районе на 2019 – 2024 годы»</t>
  </si>
  <si>
    <t>Подпрограмма 4 «Обеспечение  благоустройства  территории городского поселения Белоярский»</t>
  </si>
  <si>
    <t>Проектирование и строительство локальных систем водоснабжения и (или) водоотведения  в целях обеспечения муниципальных учреждений Белоярского района качественной водой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</si>
  <si>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 том числе с применением композитных материалов в г.Белоярский</t>
  </si>
  <si>
    <t>Благоустройство капитального характера</t>
  </si>
  <si>
    <t>4.1.1.</t>
  </si>
  <si>
    <t>4.1.2.</t>
  </si>
  <si>
    <t>4.1.3.</t>
  </si>
  <si>
    <t>4.1.4.</t>
  </si>
  <si>
    <t xml:space="preserve">«Развитие культуры Белоярского района на 2019 – 2024 годы» </t>
  </si>
  <si>
    <t>«Развитие физической культуры, спорта и молодежной политики на территории  Белоярского района  на 2019 – 2024 годы»</t>
  </si>
  <si>
    <t xml:space="preserve">Обеспечение деятельности муниципального автономного учреждения физической культуры и спорта Белоярского района «Дворец спорта»  * </t>
  </si>
  <si>
    <t xml:space="preserve">Участие спортивных сборных команд Белоярского района в спортивно-массовых мероприятиях </t>
  </si>
  <si>
    <t>Обеспечение деятельности муниципального казенного учреждения Белоярского района «Молодежный центр «Спутник» (далее - МКУ МЦ «Спутник»)</t>
  </si>
  <si>
    <t>Реализация мероприятий по содействию занятости молодежи</t>
  </si>
  <si>
    <t>Предоставление детям в возрасте от 6 до 17 лет (включительно) путевок в организации отдыха детей и их оздоровления, в том числе в этнической среде</t>
  </si>
  <si>
    <t>Организация отдыха и оздоровления детей в возрасте от 6 до 17 лет (включительно), проживающих на территории Белоярского района, в лагере с дневным  пребыванием детей  на базе учреждений физической культуры и спорта Белоярского района</t>
  </si>
  <si>
    <t>Организация отдыха и оздоровления детей в возрасте от 6 до 17 лет (включительно), проживающих на территории Белоярского района, в лагере с дневным  пребыванием детей  на базе учреждений молодежной политики Белоярского района</t>
  </si>
  <si>
    <t xml:space="preserve">Организация работы временных спортивных площадок и обеспечение проведения комплексных спортивно-массовых мероприятий   </t>
  </si>
  <si>
    <t>3.1.3.</t>
  </si>
  <si>
    <t>3.1.4.</t>
  </si>
  <si>
    <t>3.1.5.</t>
  </si>
  <si>
    <t>3.1.6.</t>
  </si>
  <si>
    <t>Проведение семинаров, участие специалистов в обучающих семинарах и совещаниях организаторов оздоровления, отдыха, занятости детей, организация контроля за деятельностью детских оздоровительных учреждений</t>
  </si>
  <si>
    <t>3.3.1.</t>
  </si>
  <si>
    <t>Подпрограмма  5 «Формирование доступной среды для инвалидов и других маломобильных групп населения в подведомственных учреждениях»</t>
  </si>
  <si>
    <t>Обеспечение деятельности  учреждений (Муниципальное автономное учреждение культуры Белоярского района "Белоярская централизованная библиотечная система")</t>
  </si>
  <si>
    <t>1.1.2.1.</t>
  </si>
  <si>
    <t>Модернизация общедоступных муниципальных библиотек</t>
  </si>
  <si>
    <t xml:space="preserve">Реализация мероприятий  * </t>
  </si>
  <si>
    <t>1.2.2.2</t>
  </si>
  <si>
    <t>1.2.2.3</t>
  </si>
  <si>
    <t xml:space="preserve">Организация и проведение районных и окружных выставок и мастер-классов, творческих мастерских в сфере художественных промыслов </t>
  </si>
  <si>
    <t>1.2.2.4</t>
  </si>
  <si>
    <t>Подпрограмма 2 «Реализация творческого потенциала жителей Белоярского района».</t>
  </si>
  <si>
    <t>Обеспечение деятельности  учреждений  (Муниципальное автономное учреждение дополнительного образования в области культуры Белоярского района "Детская школа искусств г. Белоярский")</t>
  </si>
  <si>
    <t>2.1.2.1.</t>
  </si>
  <si>
    <t>Проведение конкурса пианистов «Волшебные клавиши»</t>
  </si>
  <si>
    <t>2.1.2.2.</t>
  </si>
  <si>
    <t>Конкурс творчества юных живописцев «Мастерская солнца»</t>
  </si>
  <si>
    <t>2.1.2.3.</t>
  </si>
  <si>
    <t>2.1.2.4.</t>
  </si>
  <si>
    <t>Стимулирование лучших руководителей, педагогов</t>
  </si>
  <si>
    <t>2.2.2.1.</t>
  </si>
  <si>
    <t xml:space="preserve">Участие творческих коллективов в районных,  окружных, всероссийских, международных конкурсах и фестивалях </t>
  </si>
  <si>
    <t>2.2.2.2.</t>
  </si>
  <si>
    <t xml:space="preserve">Проведение отчетных концертов лучших коллективов района </t>
  </si>
  <si>
    <t>2.2.2.3.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</si>
  <si>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теле- эфире».</t>
  </si>
  <si>
    <t>Подпрограмма 4 «Создание условий для реализации мероприятий муниципальной программы».</t>
  </si>
  <si>
    <t xml:space="preserve">Организация и исполнение материально-технического обеспечения учреждений (Муниципальное казенное учреждение Белоярского района "Служба материально - технического обеспечения") </t>
  </si>
  <si>
    <t>Подпрограмма 5 «Развитие отраслевой инфраструктуры».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</si>
  <si>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культуры».</t>
  </si>
  <si>
    <t xml:space="preserve">Финансовое обеспечение полномочий  Комитета по культуре </t>
  </si>
  <si>
    <t xml:space="preserve">Организация и проведение Международного фестиваля-конкурса коренных народов мира «Сияние Севера» </t>
  </si>
  <si>
    <t xml:space="preserve">Обеспечение деятельности  учреждений (Муниципальное автономное учреждение культуры Белоярского района "Центр культуры и досуга, концертный зал "Камертон")*                                                  </t>
  </si>
  <si>
    <t>Подпрограмма 1 «Повышение качества культурных услуг, предоставляемых в области библиотечного, выставочного дела».</t>
  </si>
  <si>
    <t>20</t>
  </si>
  <si>
    <t>**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</si>
  <si>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t>Подпрограмма 2 «Развитие муниципальной службы в Белоярском районе»</t>
  </si>
  <si>
    <t>*- в том числе, объем средств бюджетных ассигнований, возможных к передаче муниципальным организациям, включая социально-ориентированные некоммерческие организации, на предоставление услуг (работ) в социальной сфере.</t>
  </si>
  <si>
    <t>- Библиотечное дело</t>
  </si>
  <si>
    <t>- Выставочное дело</t>
  </si>
  <si>
    <t>- Дополнительное образование</t>
  </si>
  <si>
    <t>- Культурное разнообразие</t>
  </si>
  <si>
    <t>Комитет по делам молодежи, физической  культуре и спорту администрации Белоярского района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</si>
  <si>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</si>
  <si>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>Управление природопользования, сельского хозяйства и развития предпринимательства администрации Белоярского района</t>
  </si>
  <si>
    <t>Управление по охране труда и социальной политике администрации Белоярского района</t>
  </si>
  <si>
    <t>Средний уровень достижения целевых показателей муниципальной программы (%)</t>
  </si>
  <si>
    <t>Отдел по организации профилактики правонарушений администрации Белоярского района</t>
  </si>
  <si>
    <t>о ходе реализации муниципальных программ Белоярского района в разрезе источников финансирования</t>
  </si>
  <si>
    <t xml:space="preserve">о достижении целевых показателей по реализации муниципальных программ Белоярского района </t>
  </si>
  <si>
    <t>Протяженность очищенной береговой полосы водных объектов</t>
  </si>
  <si>
    <t>Доля населения, вовлеченного в эколого-просветительские и эколого-образовательные мероприятия</t>
  </si>
  <si>
    <t>Протяженность сети автомобильных дорог общего пользования  местного значения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</si>
  <si>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</si>
  <si>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Общая протяженность автомобильных дорог общего пользования местного значения, соответствующих нормативным требованиям к транспортно-эксплуатационным показателям на 31 декабря отчетного года</t>
  </si>
  <si>
    <t>Доля автомобильных дорог общего пользования  местного значения, не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</t>
  </si>
  <si>
    <t>Количество рейсооборотов воздушного транспорта в год</t>
  </si>
  <si>
    <t>Количество рейсооборотов водного транспорта в год</t>
  </si>
  <si>
    <t>Обеспечение деятельности учреждений (Муниципальное автономное учреждение культуры Белоярского района "Этнокультурный центр") *</t>
  </si>
  <si>
    <t>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 </t>
  </si>
  <si>
    <t>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государственного флага России, День народного единства)*</t>
  </si>
  <si>
    <t>Создание и поддержка деятельности центров национальных культур, домов дружбы народов, центров межнационального сотрудничества, центров этнокультурного развития, этнокультурных комплексов (Организация и проведение национальных праздников «День оленевода», «День рыбака»)*</t>
  </si>
  <si>
    <t>Проведение конкурса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</t>
  </si>
  <si>
    <t xml:space="preserve">Обеспечение жителей труднодоступных и отдаленных населенных пунктов Белоярского района продовольственными и непродовольственными товарами </t>
  </si>
  <si>
    <t>Количество мероприятий, направленных на сохранение культурного наследия коренных малочисленных народов Севера, единиц</t>
  </si>
  <si>
    <t>Количество торговых мест в труднодоступных и отдаленных населенных пунктах Белоярского района (д.Нумто, д.Юильск), обеспечивающих жителей продовольственными и непродовольственными товарами, единиц</t>
  </si>
  <si>
    <t>Экологическое образование, воспитание и формирование экологической культуры, в том числе в области обращения с твердыми коммунальными отходами, проведение мероприятий, приуроченных к Международной экологической акции «Спасти и сохранить»</t>
  </si>
  <si>
    <t>Подпрограмма  1 «Развитие малого и среднего предпринимательства в Белоярском районе»</t>
  </si>
  <si>
    <t>Предоставление субсидии субъектам малого и среднего предпринимательства, осуществляющим торговлю продовольственными товарами  в торговых объектах труднодоступных и отдаленных населенных пунктов Белоярского района</t>
  </si>
  <si>
    <t>Подпрограмма 2 «Развитие туризма в Белоярском районе»</t>
  </si>
  <si>
    <t xml:space="preserve">Предоставление субсидий юридическим лицам (за исключением государственных (муниципальных) учреждений), индивидуальным предпринимателям, а также физическим лицам, в целях возмещения затрат в связи с оказанием услуг в сфере туризма на территории Белоярского района </t>
  </si>
  <si>
    <t>-</t>
  </si>
  <si>
    <t>Количество субъектов малого и среднего предпринимательства</t>
  </si>
  <si>
    <t>Число субъектов малого и среднего предпринимательства в расчете на 10 тыс. человек населения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</si>
  <si>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</si>
  <si>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Количество мероприятий, организованных для субъектов малого и среднего предпринимательства и лиц, желающих начать предпринимательскую деятельность</t>
  </si>
  <si>
    <t>Количество начинающих предпринимателей, получивших финансовую поддержку</t>
  </si>
  <si>
    <t>Численность туристов, размещенных в коллективных средствах размещения</t>
  </si>
  <si>
    <t>Количество оказанной консультационной помощи гражданам по защите прав потребителей</t>
  </si>
  <si>
    <t>Количество торговых мест в труднодоступных и отдаленных населенных пунктах Белоярского района, обеспечивающих жителей продовольственными товарами</t>
  </si>
  <si>
    <t xml:space="preserve">Осуществление отдельных государственных полномочий по подготовке и проведению Всероссийской переписи населения 2020 года </t>
  </si>
  <si>
    <t>1.2.5.</t>
  </si>
  <si>
    <t>Предоставление субсидий некоммерческим организациям, в целях возмещения затрат (части затрат) застройщика на уплату процентов по кредитам на строительство многоквартирных жилых домов на территории Белоярского района</t>
  </si>
  <si>
    <t>метр</t>
  </si>
  <si>
    <t>Строительство канализационных очистных сооружений в с. Казым Белоярского района</t>
  </si>
  <si>
    <t>Строительство канализационных очистных сооружений в с.Полноват Белоярский район</t>
  </si>
  <si>
    <t>1.1.1.2.</t>
  </si>
  <si>
    <t>Комитет по финансам администрации Белоярского района</t>
  </si>
  <si>
    <t>«Развитие транспортной системы Белоярского района»</t>
  </si>
  <si>
    <t>Предоставление выплат и компенсаций  гражданам Белоярского района</t>
  </si>
  <si>
    <t>«Развитие социальной политики на территории Белоярского района в 2020-2024 годах»</t>
  </si>
  <si>
    <t>Подпрограмма 1  «Реализация мероприятий социальной политики на территории Белоярского района»</t>
  </si>
  <si>
    <t>Организация и проведение  социально значимых мероприятий  для граждан Белоярского района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</si>
  <si>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</si>
  <si>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Количество граждан, охваченных мероприятиями, направленными на повышение качества жизни населения Белоярского района, человек</t>
  </si>
  <si>
    <t>Количество жилых помещений, предоставленных детям-сиротам и детям, оставшимся без попечения родителей, с учетом использования  средств бюджета Ханты-Мансийского автономного округа – Югры в форме субвенций, единиц</t>
  </si>
  <si>
    <t>Количество социально ориентированных некоммерческих организаций, получивших финансовую поддержку, единиц</t>
  </si>
  <si>
    <t>Количество граждан, охваченных социально значимыми мероприятиями, проводимыми социально ориентированными некоммерческими организациями,  человек</t>
  </si>
  <si>
    <t xml:space="preserve">Количество оказанных услуг психолого-педагогической, методической и консультативной помощи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организаций, единиц </t>
  </si>
  <si>
    <t>Уровень обеспечения отдельных государственных полномочий по осуществлению контроля за использованием и распоряжением жилыми помещениями отдельных категорий граждан,%</t>
  </si>
  <si>
    <t>Уровень обеспечения выполнения переданных отдельных государственных полномочий   по образованию и организации деятельности комиссии по делам несовершеннолетних и защите их прав, %</t>
  </si>
  <si>
    <t>Уровень обеспечения выполнения переданных отдельных государственных полномочий   в сфере  трудовых отношений и государственного управления охраной труда, %</t>
  </si>
  <si>
    <t xml:space="preserve">Организация мероприятий при осуществлении деятельности по обращению с животными без владельцев
</t>
  </si>
  <si>
    <t>«Формирование современной городской среды на 2018-2024 годы»</t>
  </si>
  <si>
    <t>«Формирование современной городской среды на 2018 – 2024 годы»</t>
  </si>
  <si>
    <t>БУ ХМАО-Югры "Белоярская районная больница"</t>
  </si>
  <si>
    <t>Приобретение бензинового снегоуборщика, триммера</t>
  </si>
  <si>
    <t>Зональная выставка- конкурс «Славянские узоры»</t>
  </si>
  <si>
    <t xml:space="preserve">Обеспечение деятельности муниципального автономного учреждения физической культуры и спорта Белоярского района  «База спорта и отдыха «Северянка» </t>
  </si>
  <si>
    <t>тыс.кв.м.</t>
  </si>
  <si>
    <t>Объем ввода жилья</t>
  </si>
  <si>
    <t>Общая площадь жилых помещений, приходящаяся в среднем на одного жителя</t>
  </si>
  <si>
    <t>Доля населения, получившего жилые помещения и улучшившие жилищные условия, в общей численности населения, состоящего на учете в качестве нуждающегося в жилых помещениях</t>
  </si>
  <si>
    <t>Доля муниципальных услуг в электронном виде в общем количестве предоставленных услуг по выдаче разрешения на строительство</t>
  </si>
  <si>
    <t>семья</t>
  </si>
  <si>
    <t>Количество квадратных метров расселенного непригодного для проживания жилищного фонда</t>
  </si>
  <si>
    <t>Количество молодых семей, улучшивших жилищные условия в соответствии с муниципальной программой</t>
  </si>
  <si>
    <t>Доля утвержденных документов территориального планирования и градостроительного зонирования, соответствующих установленным требованиям</t>
  </si>
  <si>
    <t>Количество граждан, расселенных из непригодного для проживания жилищного фонда</t>
  </si>
  <si>
    <t>Количество населения, вовлеченного в мероприятия по очистке береговой полосы водных объектов (нарастающим итогом)</t>
  </si>
  <si>
    <t>1.1.1.1.</t>
  </si>
  <si>
    <t>за 2021 год</t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</si>
  <si>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«Предоставление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района»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</si>
  <si>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«Предоставление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электроснабжения»</t>
    </r>
  </si>
  <si>
    <r>
      <rPr>
        <u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«Компенсация транспортных расходов, предусмотренная в соответствии с государственной поддержкой досрочного завоза продукции (товаров)»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</si>
  <si>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«Реконструкция, расширение, модернизация, строительство и капитальный ремонт объектов коммунального комплекса»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</si>
  <si>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«Обеспечение мероприятий по энергосбережению и повышению энергетической эффективности»</t>
    </r>
  </si>
  <si>
    <r>
      <rPr>
        <u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«Содействие проведению капитального ремонта многоквартирных домов»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</si>
  <si>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"Региональный проект "Чистая вода"</t>
    </r>
  </si>
  <si>
    <t>Реализация инициативных проектов</t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</si>
  <si>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«Организация благоустройства и озеленения территории городского поселения Белоярский»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</si>
  <si>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«Техническая эксплуатация, содержание, ремонт и организация энергоснабжения сети уличного освещения на территории городского поселения Белоярский»</t>
    </r>
  </si>
  <si>
    <r>
      <rPr>
        <u/>
        <sz val="12"/>
        <color theme="1"/>
        <rFont val="Times New Roman"/>
        <family val="1"/>
        <charset val="204"/>
      </rPr>
      <t>Основное мероприятие</t>
    </r>
    <r>
      <rPr>
        <sz val="12"/>
        <color theme="1"/>
        <rFont val="Times New Roman"/>
        <family val="1"/>
        <charset val="204"/>
      </rPr>
      <t xml:space="preserve"> «Содержание и благоустройство межпоселенческих мест захоронений на территории Белоярского района»</t>
    </r>
  </si>
  <si>
    <t>Фактические объемы бюджетных ассигнований на реализацию муниципальной программы за 2021 год, тыс. рублей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</si>
  <si>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"Строительство (реконструкция), капитальный ремонт и ремонт автомобильных дорог общего пользования местного значения"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</si>
  <si>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предоставления транспортных услуг, организации транспортного обслуживания населения Белоярского района", в том числе: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</si>
  <si>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обеспечения безопасности дорожного движения"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</si>
  <si>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информационной открытости органов местного самоуправления  Белоярского района"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</si>
  <si>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функционирования инфраструктуры межведомственного электронного  взаимодействия"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</si>
  <si>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"Принятие мер по обеспечению защиты информационных систем"</t>
    </r>
  </si>
  <si>
    <t>«Цифровое развитие на  2021-2024 годы»</t>
  </si>
  <si>
    <t>Количество просмотров официального сайта органа местного самоуправления Белоярского района</t>
  </si>
  <si>
    <t>Количество автоматизированных рабочих мест, подключенных к системе межведомственного электронного взаимодействия</t>
  </si>
  <si>
    <t>Количество информационных систем, аттестованных по требованиям информационной безопасности</t>
  </si>
  <si>
    <t>Количество органов администрации Белоярского района и муниципальных учреждений, использующих электронный документооборот</t>
  </si>
  <si>
    <t>Стоимостная доля приобретаемых отечественных информационных систем</t>
  </si>
  <si>
    <t>Отчет интегрированного на сайт сервиса веб-аналитики "Яндекс.Метрика"</t>
  </si>
  <si>
    <t>Отдел по информационным ресурсам и защите информации администрации Белоярского района</t>
  </si>
  <si>
    <t>Распоряжение администрации Белоярского района №274-р от 26.10.2021г.</t>
  </si>
  <si>
    <t>Отчет в системе электронного документооборота "Дело"</t>
  </si>
  <si>
    <t>«Цифровое развитие на 2021-2024 годы»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</si>
  <si>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функций управления муниципальными финансами"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</si>
  <si>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"Управление резервными средствами бюджета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</si>
  <si>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"Обслуживание муниципального долга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</si>
  <si>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"Планирование ассигнований на погашение долговых обязательств Белоярского района **"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</si>
  <si>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"Выравнивание бюджетной обеспеченности поселений в границах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</si>
  <si>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сбалансированности бюджетов поселений в границах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</si>
  <si>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"Финансовое обеспечение осуществления органами местного самоуправления поселений в границах Белоярского района полномочий, переданных органами местного самоуправления Белоярского района на основании соглашений"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</si>
  <si>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"Предоставление иных межбюджетных трансфертов в иных случаях, предусмотренных законами Ханты-Мансийского автономного округа – Югры и муниципальными правовыми актами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</si>
  <si>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"Предоставление субвенций на осуществление отдельных государственных полномочий"</t>
    </r>
  </si>
  <si>
    <t>Исполнение плана по налоговым и неналоговым доходам, утверждённого решением Думы Белоярского района о бюджете Белоярского района (без учёта доходов по штрафам, санкциям, от возмещения ущерба)</t>
  </si>
  <si>
    <t>Исполнение расходных обязательств Белоярского района, утверждённых решением Думы Белоярского района о бюджете Белоярского района</t>
  </si>
  <si>
    <t>Размер годового объема расходов на обслуживание муниципального долга  от утвержденного общего объема расходов бюджета Белоярского района</t>
  </si>
  <si>
    <t>Соблюдение в течение финансового года ограничений по верхнему пределу муниципального внутреннего и внешнего долга, предельных значений показателей долговой устойчивости Белоярского района, установленных бюджетным законодательством (при условии соблюдения – 1, несоблюдение – 0)</t>
  </si>
  <si>
    <t>Исполнение плана по налоговым и неналоговым доходам, утверждённого решениями представительных органов городского и сельских поселений Белоярского района о бюджете (без учёта доходов по штрафам, санкциям, от возмещения ущерба)</t>
  </si>
  <si>
    <t>Исполнение расходных обязательств по иным межбюджетным трансфертам, предоставленным в иных случаях, предусмотренных законами Ханты-Мансийского автономного округа – Югры и муниципальными правовыми актами Белоярского района за отчетный финансовый год</t>
  </si>
  <si>
    <t>Исполнение расходных обязательств по субвенциям, предоставленным на осуществление отдельных государственных полномочий</t>
  </si>
  <si>
    <t>Доля поселений Белоярского района, уровень расчетной бюджетной обеспеченности которых после предоставления дотации на выравнивание бюджетной обеспеченности из бюджета Белоярского района составляет более 90% от установленного критерия выравнивания бюджетной обеспеченности поселений</t>
  </si>
  <si>
    <t>Доля инициативных проектов, реализованных на условиях софинансирования из бюджета автономного округа, бюджетов поселений, с привлечением инициативных платежей</t>
  </si>
  <si>
    <t>≥ 95</t>
  </si>
  <si>
    <t>&lt; 3</t>
  </si>
  <si>
    <t>&lt; 15</t>
  </si>
  <si>
    <t>≥ 70</t>
  </si>
  <si>
    <t>≥ 80</t>
  </si>
  <si>
    <t>2 (1**)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</si>
  <si>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"Благоустройство дворовых территорий поселений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</si>
  <si>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"Благоустройство общественных территорий городского и сельских поселений 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</si>
  <si>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 проект "Формирование комфортной городской среды"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</si>
  <si>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«Развитие системы обращения с твердыми коммунальными отходами в Белоярском районе»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</si>
  <si>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«Ликвидация объектов накопленного экологического вреда окружающей среде»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</si>
  <si>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«Реализации мероприятий межпоселенческого характера по охране окружающей среды»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</si>
  <si>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«Развитие системы экологического образования, воспитание и формирование экологической культуры» </t>
    </r>
  </si>
  <si>
    <r>
      <t xml:space="preserve">Основное мероприятие </t>
    </r>
    <r>
      <rPr>
        <sz val="12"/>
        <rFont val="Times New Roman"/>
        <family val="1"/>
        <charset val="204"/>
      </rPr>
      <t>«Мероприятия по обеспечению первичных мер пожарной безопасности в городском поселении Белоярский»</t>
    </r>
  </si>
  <si>
    <r>
      <t>Основное мероприятие</t>
    </r>
    <r>
      <rPr>
        <sz val="12"/>
        <rFont val="Times New Roman"/>
        <family val="1"/>
        <charset val="204"/>
      </rPr>
      <t xml:space="preserve"> «Пополнение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обороны»</t>
    </r>
  </si>
  <si>
    <r>
      <t xml:space="preserve">Основное мероприятие </t>
    </r>
    <r>
      <rPr>
        <sz val="12"/>
        <rFont val="Times New Roman"/>
        <family val="1"/>
        <charset val="204"/>
      </rPr>
      <t>«Мероприятия по гражданской обороне и защите населения Белоярского района от чрезвычайных ситуаций природного и техногенного характера»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</si>
  <si>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«Организация осуществления мероприятий по проведению дезинсекции и дератизации»</t>
    </r>
  </si>
  <si>
    <r>
      <t>Основное мероприятие</t>
    </r>
    <r>
      <rPr>
        <sz val="12"/>
        <rFont val="Times New Roman"/>
        <family val="1"/>
        <charset val="204"/>
      </rPr>
      <t xml:space="preserve"> «Обеспечение безопасности людей на водных объекта»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</si>
  <si>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«Создание условий для функционирования единой государственной системы предупреждения и ликвидации чрезвычайных ситуаций»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</si>
  <si>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«Построение и развитие аппаратно-программного комплекса «Безопасный город»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</si>
  <si>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«Совершенствование системы управления муниципальным имуществом»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</si>
  <si>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«Управление и распоряжение земельными участками, находящимися в муниципальной собственности»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</si>
  <si>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функций управления муниципальным имуществом»</t>
    </r>
  </si>
  <si>
    <t>Удельный вес неиспользуемого недвижимого имущества в общем количестве недвижимого имущества муниципального образования</t>
  </si>
  <si>
    <t>Удельный вес расходов на предпродажную подготовку имущества в общем объеме средств полученных от реализации имущества, в том числе от приватизации муниципального имущества</t>
  </si>
  <si>
    <t>Доля сданных в аренду субъектам малого и среднего предпринимательства и организациям, образующим инфраструктуру поддержки субъектам малого и среднего предпринимательства, объектов недвижимого имущества, включенных в перечни государственного имущества и перечни муниципального имущества, в общем количестве объектов недвижимого имущества, включенных в указанные перечни</t>
  </si>
  <si>
    <t>Уровень обеспечения выполнения функций и полномочий Комитета муниципальной собственности от потребности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</si>
  <si>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"Финансовая поддержка социально ориентированных некоммерческих организаций на реализацию социально значимых проектов " 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</si>
  <si>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 "Реализация мероприятий социальной политики на территории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</si>
  <si>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"Осуществление отдельных государственных полномочий"</t>
    </r>
  </si>
  <si>
    <t>Уровень обеспечения выполнения переданных отдельных государственных полномочий в сфере опеки и попечительства,%</t>
  </si>
  <si>
    <t>Количество социально ориентированных некоммерческих организаций, получивших информационную, консультационную поддержку, единиц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</si>
  <si>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«Совершенствование системы профилактики терроризма и правонарушений в сфере общественного порядка »</t>
    </r>
  </si>
  <si>
    <t>количество лиц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</si>
  <si>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</si>
  <si>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 Содействие в проведении мероприятий, направленных на сохранение культурного наследия коренных малочисленных народов»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</si>
  <si>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жителей Белоярского района, проживающих в местах традиционного проживания и традиционной хозяйственной деятельности коренных малочисленных народов Севера, продовольственными и непродовольственными товарами 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</si>
  <si>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обеспечения сельских поселений Белоярского района услугами торговли"</t>
    </r>
  </si>
  <si>
    <t>Количество получателей мер поддержки в рамках государственной программы Ханты-Мансийского автономного округа – Югры «Устойчивое развитие коренных малочисленных народов Севера», (нарастающим итогом), человек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</si>
  <si>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«Содействие развитию малого и среднего предпринимательства в Белоярском районе»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</si>
  <si>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организации и осуществления эффективной туристской деятельности на территории Белоярского района"</t>
    </r>
  </si>
  <si>
    <t>Предоставление субсидий субъектам малого и среднего предпринимательства, оказывающим услуги пользования базами для стоянок маломерных судов</t>
  </si>
  <si>
    <t>Предоставление субсидий юридическим лицам (за исключением государственных (муниципальных) учреждений), индивидуальным предпринимателям, а также физическим лицам, оказывающим гостиничные услуги на территории Белоярского района,  в целях финансового обеспечения затрат в связи с введением ограничительных мер, направленных на профилактику и устранение последствий распространения новой коронавирусной инфекции, а также в связи с дополнительными мерами по предотвращению завоза и распространения новой коронавирусной инфекции, вызванной COVID-19 в Ханты-Мансийском автономном округе –Югре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</si>
  <si>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"Региональный проект "Популяризация предпринимательства"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</si>
  <si>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"Региональный проект «Создание условий для легкого старта и комфортного ведения бизнеса» "
Региональный проект «Акселерация субъектов малого и среднего предпринимательства» (12-14)
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</si>
  <si>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"Региональный проект «Акселерация субъектов малого и среднего предпринимательства» "</t>
    </r>
  </si>
  <si>
    <t>Фактические данные  Межрайонной инспекции Федеральной налоговой службы России № 7 по Ханты-Мансийскому автономному округу – Югре на конец отчетного периода.</t>
  </si>
  <si>
    <t>тыс.чел.</t>
  </si>
  <si>
    <t xml:space="preserve">Объём производства молока </t>
  </si>
  <si>
    <t>тыс. голов</t>
  </si>
  <si>
    <t>Количество реализованных мероприятий при осуществлении деятельности по обращению с животными без владельцев</t>
  </si>
  <si>
    <t xml:space="preserve">Количество сельскохозяйственных предприятий, крестьянских (фермерских) хозяйств, принявших участие в конкурсах профессионального мастерства </t>
  </si>
  <si>
    <t>процентов</t>
  </si>
  <si>
    <t>Количество вовлечённых в субъекты малого и среднего предпринимательства, осуществляющих деятельность в сфере сельского хозяйства, в том числе за счёт государственной поддержки (нарастающим итогом)</t>
  </si>
  <si>
    <t xml:space="preserve">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 (%) </t>
  </si>
  <si>
    <t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 (%)</t>
  </si>
  <si>
    <t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(в общей численности населения в возрасте 7 – 18 лет) (%)</t>
  </si>
  <si>
    <t>Отношение среднемесячной заработной платы педагогических работников общеобразовательных учреждений к среднемесячной заработной плате в Ханты-Мансийском автономном округе – Югре  (%)</t>
  </si>
  <si>
    <t>Доля детей в возрасте от 5 до 18 лет, охваченных дополнительным образованием (%)</t>
  </si>
  <si>
    <t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Ханты-Мансийском автономном округе – Югре  (%)</t>
  </si>
  <si>
    <t>Доля детей в возрасте от 5 до 18 лет, охваченных дополнительными общеразвивающими программами технической и естественнонаучной направленности (%)</t>
  </si>
  <si>
    <t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 (%)</t>
  </si>
  <si>
    <t>Доля средств бюджета Белоярского района, выделяемых немуниципальным  организациям (коммерческим, некоммерческим), в том числе социально ориентированным некоммерческим организациям (далее – НКО), на предоставление услуг (работ), в общем объеме средств бюджета Белоярского района, выделяемых на предоставление услуг в сфере образования ( %)</t>
  </si>
  <si>
    <t xml:space="preserve">Доступность дошкольного образования для детей в возрасте от полутора до трех лет, % </t>
  </si>
  <si>
    <t>Количество оказанных услуг психолого-педагогической, методической и консультативной помощи родителям (законным представителям) детей, единиц</t>
  </si>
  <si>
    <t>Отношение среднего балла единого государственного экзамена (в расчете на 2 обязательных предмета) в 10% школ с лучшими результатами единого государственного экзамена к среднему баллу единого государственного экзамена (в расчете на 2 обязательных предмета) в 10% школ с худшими результатами единого государственного экзамена (раз)</t>
  </si>
  <si>
    <t>Доля педагогов и руководителей образовательных организаций, прошедших обучение в центрах непрерывного развития профессионального мастерства работников системы образования (%)</t>
  </si>
  <si>
    <t>Обеспечение выполнения полномочий и функций Комитета по образованию администрации Белоярского района (%)</t>
  </si>
  <si>
    <t>Доля муниципальных образовательных учреждений, соответствующих современным требованиям обучения, в общем количестве муниципальных образовательных организаций (%)</t>
  </si>
  <si>
    <t>Доля обучающихся в муниципальных общеобразовательных учреждениях, занимающихся в первую смену, в общей численности обучающихся в муниципальных общеобразовательных учреждениях ( %)</t>
  </si>
  <si>
    <t>Количество мест в образовательных учреждениях, реализующих программу дошкольного образования (единиц)</t>
  </si>
  <si>
    <t>Доля общеобразовательных учреждений, расположенных в сельской местности, в которых созданы материально-технические условия для занятий физической культурой и спортом, в общем количестве общеобразовательных учреждений, расположенных в сельской местности (%)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</si>
  <si>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дополнительного образования детей"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</si>
  <si>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"Содействие развитию негосударственного сектора в сфере образования"</t>
    </r>
  </si>
  <si>
    <r>
      <rPr>
        <u/>
        <sz val="12"/>
        <rFont val="Times New Roman"/>
        <family val="1"/>
        <charset val="204"/>
      </rPr>
      <t xml:space="preserve"> Основное мероприятие </t>
    </r>
    <r>
      <rPr>
        <sz val="12"/>
        <rFont val="Times New Roman"/>
        <family val="1"/>
        <charset val="204"/>
      </rPr>
      <t>"Региональный проект "Успех каждого ребенка"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</si>
  <si>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</si>
  <si>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r>
      <rPr>
        <u/>
        <sz val="12"/>
        <rFont val="Times New Roman"/>
        <family val="1"/>
        <charset val="204"/>
      </rPr>
      <t>Основное меропритие</t>
    </r>
    <r>
      <rPr>
        <sz val="12"/>
        <rFont val="Times New Roman"/>
        <family val="1"/>
        <charset val="204"/>
      </rPr>
      <t xml:space="preserve"> "Развитие системы общего образования"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</si>
  <si>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"Развитие муниципальной системы оценки качества образования"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</si>
  <si>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комплексной безопасности образовательных учреждений и комфортных условий образовательного процесса"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</si>
  <si>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функций управления в сфере образования"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</si>
  <si>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материально-технической базы сферы образования"</t>
    </r>
  </si>
  <si>
    <t>Форма №85-К;  федральная государственная информационная  система доступности дошкольного образования (далее-ФГИС ДДО)</t>
  </si>
  <si>
    <t>Автоматизированная информационная система персонифицированного финансирования (далее- АИС ПФДО)</t>
  </si>
  <si>
    <t xml:space="preserve"> АИС ПФДО</t>
  </si>
  <si>
    <t>ФГИС ДДО</t>
  </si>
  <si>
    <t xml:space="preserve">федеральная информационная система оценки качества образования </t>
  </si>
  <si>
    <t>Количество полос газет «Белоярские вести», «Белоярские вести. Официальный выпуск», единиц</t>
  </si>
  <si>
    <t>Количество телепередач, часов</t>
  </si>
  <si>
    <t xml:space="preserve">Число посещений культурных мероприятий, единиц </t>
  </si>
  <si>
    <t xml:space="preserve">Охват населения культурно-досуговыми мероприятиями, выставками, организованными немуниципальными организациями, оказывающими услуги в сфере культуры, человек </t>
  </si>
  <si>
    <t>Количество культурно-досуговых мероприятий, выставок, организованных частично или полностью немуниципальными организациями, оказывающими услуги в сфере культуры, единиц</t>
  </si>
  <si>
    <t xml:space="preserve">Доля средств бюджета Белоярского района, выделяемых немуниципальным  организациям, в том числе социально ориентированным некоммерческим организациям, на предоставление услуг (работ), в общем объеме средств бюджета Белоярского района, выделяемых на предоставление услуг в сфере культуры, % </t>
  </si>
  <si>
    <t>часов</t>
  </si>
  <si>
    <t>Количество организаций культуры, получивших современное оборудование, единиц (нарастающим итогом)</t>
  </si>
  <si>
    <t>Пополнение библиотечного фонда</t>
  </si>
  <si>
    <t>Разработка эскизного дизайн проекта помещений Центральной районной библиотеки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</si>
  <si>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"Развитие библиотечного дела" </t>
    </r>
  </si>
  <si>
    <t>1.1.2.2.</t>
  </si>
  <si>
    <t>1.1.2.3.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</si>
  <si>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выставочного дела" </t>
    </r>
  </si>
  <si>
    <t>Зональный фестиваль-конкурс "Славянские узоры"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</si>
  <si>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дополнительного образования в области культуры"</t>
    </r>
  </si>
  <si>
    <t>2.2.2.4.</t>
  </si>
  <si>
    <t>Организация районного семинара для работников учреждений культурно-досугового типа</t>
  </si>
  <si>
    <t>Приобретение радиосистемы</t>
  </si>
  <si>
    <t>Организация и проведение мероприятий в рамках месячника добра и заботы о старшем поколении</t>
  </si>
  <si>
    <t>2.2.2.5.</t>
  </si>
  <si>
    <t>2.2.2.6.</t>
  </si>
  <si>
    <t>2.2.2.7.</t>
  </si>
  <si>
    <t>Проведения праздника "День образования Белоярского района"</t>
  </si>
  <si>
    <t xml:space="preserve">2.3. 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</si>
  <si>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"Развитие культурного разнообразия"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</si>
  <si>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"Поддержка средств массовой информации"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</si>
  <si>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исполнения мероприятий муниципальной программы"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</si>
  <si>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"Укрепление материально-технической базы учреждений культуры"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</si>
  <si>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"Создание благоприятных условий  для жизнедеятельности"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</si>
  <si>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«Дополнительное образование детей в сфере физической культуры и спорта» </t>
    </r>
  </si>
  <si>
    <r>
      <t xml:space="preserve">Основное мероприятие </t>
    </r>
    <r>
      <rPr>
        <sz val="12"/>
        <rFont val="Times New Roman"/>
        <family val="1"/>
        <charset val="204"/>
      </rPr>
      <t xml:space="preserve"> "Укрепление материально-технической базы учреждений физической культуры и спорта"</t>
    </r>
    <r>
      <rPr>
        <u/>
        <sz val="12"/>
        <rFont val="Times New Roman"/>
        <family val="1"/>
        <charset val="204"/>
      </rPr>
      <t xml:space="preserve"> 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</si>
  <si>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«Создание условий для удовлетворения потребности населения Белоярского района в оказании услуг в сфере физической культуры и спорта»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</si>
  <si>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реализации мероприятий по работе с детьми и молодежью»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</si>
  <si>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«Содействие занятости молодежи»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</si>
  <si>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«Создание благоприятных условий  для жизнедеятельности»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</si>
  <si>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функций управления в сфере физической культуры, спорта и молодежной политики 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</si>
  <si>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материально-технической базы организаций отдыха"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</si>
  <si>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«Создание условий для организации отдыха и оздоровления детей»      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</si>
  <si>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«Организация отдыха и оздоровления детей в оздоровительных учреждениях различных типов»</t>
    </r>
  </si>
  <si>
    <t>Доля граждан,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 (ГТО), %</t>
  </si>
  <si>
    <t>из них учащихся и студентов, %</t>
  </si>
  <si>
    <t>Доля занимающихся по программам спортивной подготовки в организациях ведомственной принадлежности физической культуры и спорта, в общем количестве занимающихся в организациях ведомственной принадлежности физической культуры и спорта, %</t>
  </si>
  <si>
    <t>Количество проведенных мероприятий для молодежи, единиц</t>
  </si>
  <si>
    <t>Численность детей, охваченных малозатратными формами отдыха, человек</t>
  </si>
  <si>
    <t>Доля подростков, состоящих на учете в комиссии по делам несовершеннолетних, от общей численности детей в возрасте от 6 до 17 лет (включительно), %</t>
  </si>
  <si>
    <t>Количество отдохнувших детей в возрасте от 6 до 17 лет, человек</t>
  </si>
  <si>
    <t>Обеспечение выполнения полномочий и функций Комитета, %</t>
  </si>
  <si>
    <t xml:space="preserve">Численность мероприятий в сфере физической культуры и спорта, проводимых немуниципальными организациями, предоставляющими услуги в социальной сфере, единиц </t>
  </si>
  <si>
    <t>Уровень обеспеченности населения спортивными сооружениями исходя из единовременной пропускной способности объектов спорта, %</t>
  </si>
  <si>
    <t>Численность обучающихся, вовлеченных в деятельность общественных объединений на базе образовательных  организаций общего образования, среднего и высшего профессионального образования, тыс. человек</t>
  </si>
  <si>
    <t xml:space="preserve">Доля граждан, систематически занимающихся физической культурой и спортом, % </t>
  </si>
  <si>
    <t xml:space="preserve">Доля средств бюджета Белоярского района, выделяемых немуниципальным организациям (коммерческим, некоммерческим), в том числе социально ориентированным некоммерческим организациям, на предоставление услуг (работ), в общем объеме средств бюджета Белоярского района, выделяемых на предоставление услуг в сфере физической культуры и спорта, % </t>
  </si>
  <si>
    <t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учреждений, в добровольческую (волонтерскую) деятельность, человек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</si>
  <si>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выполнения полномочий  органов местного самоуправления»</t>
    </r>
  </si>
  <si>
    <t>Уровень обеспечения выполнения полномочий и  функций органов местного самоуправления Белоярского района, %</t>
  </si>
  <si>
    <t>Уровень обеспечения выполнения переданных отдельных государственных полномочий   в сфере государственной регистрации актов гражданского состояния,%</t>
  </si>
  <si>
    <t>Уровень обеспечения выполнения переданных отдельных государственных полномочий   в сфере архивного дела,%</t>
  </si>
  <si>
    <t>Уровень обеспечения выполнения переданных отдельных государственных полномочий   по составлению (изменению) списков кандидатов в присяжные заседатели,%</t>
  </si>
  <si>
    <t>Уровень обеспечения выполнения переданных отдельных государственных полномочий по ведению учета категорий граждан, определенных федеральным законодательством, %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</si>
  <si>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потребности, %</t>
  </si>
  <si>
    <t>Количество участников мероприятия, направленного на повышение престижа и открытости муниципальной службы, чел.</t>
  </si>
  <si>
    <t>Доля муниципальных служащих, прошедших  диспансеризацию, от потребности, %</t>
  </si>
  <si>
    <t>Количество форм непосредственного осуществления населением местного самоуправления и участия населения в осуществлении   местного самоуправления и случаев их применения в Белоярском районе, единиц</t>
  </si>
  <si>
    <t>Уровень обеспечения выполнения переданных отдельных государственных полномочий по подготовке и проведению Всероссийской переписи населения 2020 года,%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</si>
  <si>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«Создание условий для развития и совершенствования муниципальной службы»</t>
    </r>
  </si>
  <si>
    <t>1.2.6.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</si>
  <si>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взаимодействия с политическими партиями, избирательными комиссиями, законодательными (представительными) органами государственной власти и местного самоуправления в сфере  регионального развития и содействия развитию местного самоуправления в Белоярском районе, прогноза  общественно-политической ситуации» </t>
    </r>
  </si>
  <si>
    <t>Расходы на обеспечение деятельности органов местного самоуправления</t>
  </si>
  <si>
    <t>предоставление субсидий в целях возмещения и (или) финансового обеспечения  затрат в связи с приобретением кормов для содержания сельскохозяйственных животных</t>
  </si>
  <si>
    <t xml:space="preserve">предоставление субсидий в целях возмещения  затрат на коммунальные услуги 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</si>
  <si>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"Государственная поддержка  животноводства"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</si>
  <si>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"Государственная поддержка растениеводства 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</si>
  <si>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 "Государственная поддержка развития рыбохозяйственного комплекса"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</si>
  <si>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заготовки и переработки дикоросов"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</si>
  <si>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стабильной благополучной эпизоотической обстановки в Белоярском районе и защита населения от болезней, общих для человека и животных"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</si>
  <si>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«Укрепление межнационального и межконфессионального согласия»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</si>
  <si>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«Участие в профилактике экстремизма, а также в минимизации и (или) ликвидации последствий проявлений экстремизма на территории Белоярского района»</t>
    </r>
  </si>
  <si>
    <t>Доля граждан, положительно оценивающих состояние межнациональных отношений в Белоярском районе, процент</t>
  </si>
  <si>
    <t>Количество участников мероприятий, направленных на укрепление общероссийского гражданского единства, человек</t>
  </si>
  <si>
    <t>Численность участников мероприятий, направленных на этнокультурное развитие народов России, проживающих в Белоярском районе, человек</t>
  </si>
  <si>
    <t>Количество мероприятий (проектов, программ), реализованных некоммерческими организациями по укреплению межнационального и межконфессионального согласия, поддержке и развитию языков и культуры народов Российской Федерации, проживающих на территории Белоярского района, обеспечению социальной и культурной адаптации мигрантов и профилактике экстремизма, единиц</t>
  </si>
  <si>
    <t>Количество участников мероприятий, направленных на поддержку русского языка как государственного языка Российской Федерации и средства межнационального общения и языков народов России, проживающих в Белоярском районе, человек</t>
  </si>
  <si>
    <t>Количество молодых людей в возрасте от 14 до 30 лет, участвующих в проектах и программах по укреплению межнационального и межконфессионального согласия, поддержке и развитию языков и культуры народов Российской Федерации, проживающих на территории Белоярского района, обеспечению социальной и культурной адаптации мигрантов и профилактике экстремизма, человек</t>
  </si>
  <si>
    <t>Количество муниципальных служащих и работников муниципальных учреждений, прошедших курсы повышения квалификации по вопросам укрепления межнационального и межконфессионального согласия, поддержки и развития языков и культуры народов Российской Федерации, проживающих на территории Белоярского района, обеспечения социальной и культурной адаптации мигрантов и профилактики экстремизма, человек</t>
  </si>
  <si>
    <t>Количество информационных материалов об исторических примерах дружбы и сотрудничества народов России, выдающихся деятелях разных национальностей, размещенных в социальных сетях</t>
  </si>
  <si>
    <t>«Укрепление общественного здоровья жителей Белоярского района»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</si>
  <si>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«Строительство и приобретение жилья» 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</si>
  <si>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"Предоставление субсидий некоммерческим организациям Белоярского района"</t>
    </r>
  </si>
  <si>
    <t xml:space="preserve">Предоставление субсидий из бюджета Белоярского района  бюджетам поселений на осуществление мероприятий по приобретению жилья в целях переселения граждан из аварийного жилищного фонда (признанного таковым после 1 января 2017 года) 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</si>
  <si>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</si>
  <si>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"Освобождение земельных участков, планируемых для жилищного строительства и комплекс мероприятий по формированию земельных участков для индивидуального жилищного строительства"</t>
    </r>
  </si>
  <si>
    <t xml:space="preserve">Освобождение земельных участков,
планируемых для жилищного
строительства 
</t>
  </si>
  <si>
    <t>1.4.1.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</si>
  <si>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градостроительной деятельности на территории Белоярского района»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</si>
  <si>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жильем молодых семей государственной программы Российской Федерации «Обеспечение доступным и комфортным жильем и коммунальными услугами граждан Российской Федерации»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</si>
  <si>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"Выкуп жилых помещений в аварийном жилищном фонде"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</si>
  <si>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"Снос аварийного жилищного фонда"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</si>
  <si>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"Региональный проект «Обеспечение устойчивого сокращения непригодного для проживания жилищного фонда»"</t>
    </r>
  </si>
  <si>
    <t>Предоставление субсидий из бюджета Белоярского района  бюджетам поселений на осуществление мероприятий по приобретению жилых помещений, планируемых для переселения граждан из аварийного жилого фонда (признанного таковым до 1 января 2017 года)</t>
  </si>
  <si>
    <t>Обеспечение устойчивого сокращения непригодного для проживания жилищного фонда</t>
  </si>
  <si>
    <t>4.3.1.</t>
  </si>
  <si>
    <t>4.3.2.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</si>
  <si>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"Организация и проведение массовых спортивных мероприятий для вовлечения граждан в занятия физической культурой и спортом "</t>
    </r>
  </si>
  <si>
    <t>Доля граждан, принявших участие в массовых спортивных мероприятиях, от общей численности населения, процент</t>
  </si>
  <si>
    <t>Доля граждан, систематически занимающихся  физической культурой и спортом, от общей численности населения, процент</t>
  </si>
  <si>
    <t>Уровень обеспеченности населения спортивными сооружениями исходя из единовременной пропускной способности объектов спорта, процент</t>
  </si>
  <si>
    <t>Количество команд дошкольных образовательных учреждений, принявших участие в муниципальных спортивных соревнованиях, единиц</t>
  </si>
  <si>
    <t>Количество профилактических мероприятий по повышению уровня знаний о здоровом образе жизни у граждан и мотивации к отказу от вредных привычек, единиц</t>
  </si>
  <si>
    <t>Количество мероприятий и акций, направленных на формирование негативного общественного мнения среди молодежи к потреблению алкоголя, табачной или никотинсодержащей продукции, немедицинскому потреблению наркотиков, единиц</t>
  </si>
  <si>
    <t>Количество информационных материалов, направленных на пропаганду здорового образа жизни и освещающих мероприятия, направленных на  ведение здорового образа жизни и негативное отношение к потреблению алкоголя, табачной или никотинсодержащей продукции и немедицинскому потреблению наркотиков, единиц</t>
  </si>
  <si>
    <t>Количество профилактических мероприятий в период противогриппозной иммунизации перед эпидемическим сезоном, единиц</t>
  </si>
  <si>
    <t>Количество информационных материалов, направленных на пропаганду вакцинации от новой коронавирусной инфекции COVID-19, единиц</t>
  </si>
  <si>
    <t>Количество информационных материалов по вопросам профилактики сердечно-сосудистых заболеваний, единиц</t>
  </si>
  <si>
    <t>Количество семинаров и совещаний по вопросам профилактики производственного травматизма с работодателями, руководителями и специалистами служб охраны труда организаций, расположенных на территории Белоярского района, единиц</t>
  </si>
  <si>
    <t>Количество лекций и бесед по сохранению репродуктивного здоровья несовершеннолетних в общеобразовательных учреждениях, единиц</t>
  </si>
  <si>
    <t>Доля учащихся образовательных учреждений,  принявших участие в мероприятиях, направленных на профилактику травматизма, от общей численности учащихся образовательных учреждений, процент</t>
  </si>
  <si>
    <t>Количество участников команд трудовых коллективов Белоярского района, принявших участие в Спартакиаде среди трудовых коллективов Белоярского района, человек</t>
  </si>
  <si>
    <t>Исполнение расходных обязательств по предоставлению субсидий  из бюджета  Белоярского района бюджетам поселений в целях софинансирования расходных обязательств, возникающих при выполнении полномочий по приобретению жилых помещений, планируемых для переселения граждан из аварийного жилого фонда,%</t>
  </si>
  <si>
    <t>Площадь земельных участков, вовлеченных в жилищное строительство, гектар</t>
  </si>
  <si>
    <t>гектар</t>
  </si>
  <si>
    <t xml:space="preserve">Удельный вес проб воды, отбор которых произведен из водопроводной сети, не отвечающих гигиеническим нормативам по санитарно-химическим показателям (%) </t>
  </si>
  <si>
    <t>Удельный вес проб воды, отбор которых произведен из водопроводной сети, не отвечающих гигиеническим нормативам  по микробиологическим показателям  (%)</t>
  </si>
  <si>
    <t>Обеспечение компенсацией транспортных расходов, предусмотренной в соответствии с государственной поддержкой досрочного завоза продукции (товаров) от потребности (%)</t>
  </si>
  <si>
    <t>Доля отремонтированных многоквартирных домов в г. Белоярский от общего количества МКД, требующих капитального ремонта (%)</t>
  </si>
  <si>
    <t>Обеспечение текущего содержания объектов благоустройства на территории городского поселения Белоярский (%)</t>
  </si>
  <si>
    <t>Обеспечение энергоснабжения сети уличного освещения (%)</t>
  </si>
  <si>
    <t>Обеспечение оказания услуг по погребению согласно гарантированному перечню (%)</t>
  </si>
  <si>
    <t>Доля электроэнергии, реализуемой  в зоне децентрализованного электроснабжения (%)</t>
  </si>
  <si>
    <t>Протяженность  ветхих инженерных сетей газораспределения, теплоснабжения, водоснабжения и водоотведения, прошедших капитальный ремонт (замену), (метр)</t>
  </si>
  <si>
    <t>Количество ветхого, аварийного или вышедшего из строя оборудования, в отношении которого произведен капитальный ремонт (замена), (единиц)</t>
  </si>
  <si>
    <t>Количество реализованных инициативных проектов, (единиц)</t>
  </si>
  <si>
    <t xml:space="preserve">Фактические данные Комитета по образованию, Комитета по культуре, отдела по организации деятельности комиссии по делам несовершеннолетних и защите их прав за 2021 год - 106 мероприятий </t>
  </si>
  <si>
    <t xml:space="preserve">Фактические данные Комитета  по делам молодежи, физической  культуре и спорту администрации Белоярского района, Комитета по образованию, Комитета по культуре за 2021 год - 46 мероприятий </t>
  </si>
  <si>
    <t>Фактические данные Комитета по образованию, Комитета по культуре, отдела по организации деятельности комиссии по делам несовершеннолетних и защите их прав, АУ "БИЦ "Квадрат" за 2021 год - 1883 материала</t>
  </si>
  <si>
    <t>Фактические данные Комитета по образованию, Управления по охране труда и социальной политике, АУ "БИЦ "Квадрат" за 2021 год - 6213 материала</t>
  </si>
  <si>
    <t>Исполнение расходных обязательств по предоставлению субсидий  из бюджета  Белоярского района бюджетам поселений в целях софинансирования расходных обязательств, возникающих при реализации полномочий в области градостроительной деятельности, строительства и жилищных отношений</t>
  </si>
  <si>
    <t>БУ ХМАО-Югры «Белоярская районная больница»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</si>
  <si>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благоприятных условий для жизнедеятельности"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</si>
  <si>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u val="singleAccounting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"Региональный проект  "Культурная среда"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</si>
  <si>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"Финансовая поддержка сельскохозяйственных товаропроизводителей"
в том числе: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</si>
  <si>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«Осуществление отдельных  государственных полномочий»</t>
    </r>
  </si>
  <si>
    <t>Объемы бюджетных ассигнований на реализацию муниципальных программ в соответствии со сводной бюджетной росписью на 2021 год, тыс. рублей</t>
  </si>
  <si>
    <t>Результаты проведенного Всероссийским центром исследования общественного мнения (ВЦИОМ) в 2021 году социологического исследования состояния межнациональных и межконфессиональных отношений в ХМАО-Югре</t>
  </si>
  <si>
    <t>Итоговый протокол конкурса программ и проектов по гражданско-патриотическому и духовно-нравственному воспитанию детей и молодежи  в 2020 году в Белоярском районе   от 11 марта 2021 года.</t>
  </si>
  <si>
    <t>Информация предоставлена АУ "Белоярский информационный центр"</t>
  </si>
  <si>
    <t>Фактические данные образовательных учреждений за 2021 год - 2370 человек</t>
  </si>
  <si>
    <t>Информация Комитета по образованию администрации Белоярского района, Комитета по культуре администрации Белоярского района; Комитета по делам молодежи, физической культуре и спорту администрации Белоярского района</t>
  </si>
  <si>
    <t>Количество физических лиц в возрасте до 35 лет (включительно), вовлеченных в реализацию мероприятий</t>
  </si>
  <si>
    <t>Количество новых рабочих мест, созданных субъектами малого и среднего предпринимательства – получателями финансовой поддержки</t>
  </si>
  <si>
    <t>Количество субъектов малого и среднего предпринимательства – получателей финансовой поддержки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</si>
  <si>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</si>
  <si>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Соотношение среднесписочной численности работников коллективных средств размещения в текущем году к уровню предыдущего года</t>
  </si>
  <si>
    <t>«Повышение эффективности деятельности органов местного самоуправления Белоярского района                на 2019-2024 годы»</t>
  </si>
  <si>
    <t xml:space="preserve">«Укрепление межнационального и межконфессионального согласия, профилактика экстремизма                                     на 2019 - 2024 годы» 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</si>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</sst>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₽_-;\-* #,##0\ _₽_-;_-* &quot;-&quot;\ _₽_-;_-@_-"/>
    <numFmt numFmtId="164" formatCode="_-* #,##0.00_р_._-;\-* #,##0.00_р_._-;_-* &quot;-&quot;??_р_._-;_-@_-"/>
    <numFmt numFmtId="165" formatCode="_-* #,##0.0_р_._-;\-* #,##0.0_р_._-;_-* &quot;-&quot;?_р_._-;_-@_-"/>
    <numFmt numFmtId="166" formatCode="0.0"/>
    <numFmt numFmtId="167" formatCode="0.0%"/>
    <numFmt numFmtId="168" formatCode="_-* #,##0.0_р_._-;\-* #,##0.0_р_._-;_-* &quot;-&quot;_р_._-;_-@_-"/>
    <numFmt numFmtId="169" formatCode="0.000"/>
    <numFmt numFmtId="170" formatCode="#,##0.0"/>
    <numFmt numFmtId="171" formatCode="_-* #,##0.0\ _₽_-;\-* #,##0.0\ _₽_-;_-* &quot;-&quot;?\ _₽_-;_-@_-"/>
    <numFmt numFmtId="172" formatCode="#,##0.0_ ;\-#,##0.0\ "/>
    <numFmt numFmtId="173" formatCode="0.0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.5"/>
      <name val="Calibri"/>
      <family val="2"/>
      <charset val="204"/>
      <scheme val="minor"/>
    </font>
    <font>
      <b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.5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 val="singleAccounting"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7" fillId="0" borderId="0"/>
  </cellStyleXfs>
  <cellXfs count="408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0" applyFont="1"/>
    <xf numFmtId="0" fontId="3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shrinkToFit="1"/>
    </xf>
    <xf numFmtId="167" fontId="3" fillId="0" borderId="1" xfId="3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8" fillId="4" borderId="0" xfId="0" applyFont="1" applyFill="1"/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/>
    </xf>
    <xf numFmtId="167" fontId="10" fillId="0" borderId="0" xfId="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 shrinkToFit="1"/>
    </xf>
    <xf numFmtId="0" fontId="8" fillId="4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67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3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20" fillId="6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65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horizontal="center" vertical="center"/>
    </xf>
    <xf numFmtId="0" fontId="22" fillId="0" borderId="0" xfId="0" applyFont="1" applyFill="1" applyAlignment="1">
      <alignment vertical="center"/>
    </xf>
    <xf numFmtId="167" fontId="22" fillId="0" borderId="0" xfId="0" applyNumberFormat="1" applyFont="1" applyAlignment="1">
      <alignment vertical="center"/>
    </xf>
    <xf numFmtId="167" fontId="8" fillId="0" borderId="0" xfId="0" applyNumberFormat="1" applyFont="1"/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67" fontId="4" fillId="0" borderId="0" xfId="0" applyNumberFormat="1" applyFont="1" applyFill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67" fontId="11" fillId="0" borderId="0" xfId="0" applyNumberFormat="1" applyFont="1" applyFill="1" applyBorder="1" applyAlignment="1">
      <alignment horizontal="center" vertical="center"/>
    </xf>
    <xf numFmtId="167" fontId="11" fillId="0" borderId="0" xfId="0" applyNumberFormat="1" applyFont="1" applyFill="1" applyAlignment="1">
      <alignment horizontal="center" vertical="center"/>
    </xf>
    <xf numFmtId="167" fontId="14" fillId="0" borderId="0" xfId="0" applyNumberFormat="1" applyFont="1"/>
    <xf numFmtId="0" fontId="8" fillId="0" borderId="0" xfId="0" applyFont="1" applyFill="1"/>
    <xf numFmtId="0" fontId="29" fillId="0" borderId="0" xfId="0" applyFont="1" applyAlignment="1">
      <alignment horizontal="center" vertical="center"/>
    </xf>
    <xf numFmtId="167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170" fontId="3" fillId="0" borderId="1" xfId="3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7" fontId="1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65" fontId="28" fillId="0" borderId="0" xfId="0" applyNumberFormat="1" applyFont="1" applyFill="1" applyAlignment="1">
      <alignment vertical="center"/>
    </xf>
    <xf numFmtId="170" fontId="27" fillId="0" borderId="0" xfId="0" applyNumberFormat="1" applyFont="1" applyFill="1" applyAlignment="1">
      <alignment vertical="center"/>
    </xf>
    <xf numFmtId="171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 indent="1"/>
    </xf>
    <xf numFmtId="165" fontId="31" fillId="0" borderId="0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right" vertical="center" wrapText="1"/>
    </xf>
    <xf numFmtId="165" fontId="21" fillId="0" borderId="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1"/>
    </xf>
    <xf numFmtId="165" fontId="17" fillId="0" borderId="1" xfId="0" applyNumberFormat="1" applyFont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165" fontId="33" fillId="7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vertical="center" wrapText="1"/>
    </xf>
    <xf numFmtId="0" fontId="33" fillId="7" borderId="1" xfId="0" applyFont="1" applyFill="1" applyBorder="1" applyAlignment="1">
      <alignment horizontal="center" vertical="top" wrapText="1"/>
    </xf>
    <xf numFmtId="0" fontId="33" fillId="7" borderId="1" xfId="0" applyFont="1" applyFill="1" applyBorder="1" applyAlignment="1">
      <alignment horizontal="left" vertical="center" wrapText="1"/>
    </xf>
    <xf numFmtId="0" fontId="33" fillId="7" borderId="0" xfId="0" applyFont="1" applyFill="1" applyAlignment="1">
      <alignment vertical="center"/>
    </xf>
    <xf numFmtId="0" fontId="33" fillId="7" borderId="4" xfId="0" applyFont="1" applyFill="1" applyBorder="1" applyAlignment="1">
      <alignment vertical="center" wrapText="1"/>
    </xf>
    <xf numFmtId="165" fontId="33" fillId="7" borderId="4" xfId="0" applyNumberFormat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16" fontId="17" fillId="0" borderId="1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 indent="1"/>
    </xf>
    <xf numFmtId="165" fontId="17" fillId="0" borderId="1" xfId="0" applyNumberFormat="1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left" vertical="center" wrapText="1"/>
    </xf>
    <xf numFmtId="165" fontId="32" fillId="6" borderId="2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Border="1"/>
    <xf numFmtId="1" fontId="3" fillId="0" borderId="1" xfId="0" applyNumberFormat="1" applyFont="1" applyBorder="1" applyAlignment="1">
      <alignment horizontal="center" vertical="center"/>
    </xf>
    <xf numFmtId="0" fontId="28" fillId="6" borderId="1" xfId="0" applyFont="1" applyFill="1" applyBorder="1" applyAlignment="1">
      <alignment horizontal="left" vertical="top" wrapText="1"/>
    </xf>
    <xf numFmtId="165" fontId="28" fillId="6" borderId="1" xfId="0" applyNumberFormat="1" applyFont="1" applyFill="1" applyBorder="1" applyAlignment="1">
      <alignment horizontal="center" vertical="center" wrapText="1"/>
    </xf>
    <xf numFmtId="0" fontId="28" fillId="6" borderId="0" xfId="0" applyFont="1" applyFill="1" applyAlignment="1">
      <alignment vertical="center"/>
    </xf>
    <xf numFmtId="0" fontId="15" fillId="7" borderId="1" xfId="0" applyNumberFormat="1" applyFont="1" applyFill="1" applyBorder="1" applyAlignment="1" applyProtection="1">
      <alignment vertical="center"/>
    </xf>
    <xf numFmtId="0" fontId="4" fillId="7" borderId="1" xfId="0" applyFont="1" applyFill="1" applyBorder="1" applyAlignment="1">
      <alignment horizontal="left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 applyProtection="1">
      <alignment horizontal="center" vertical="center" wrapText="1"/>
    </xf>
    <xf numFmtId="0" fontId="15" fillId="7" borderId="0" xfId="0" applyFont="1" applyFill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165" fontId="15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5" fillId="0" borderId="1" xfId="0" applyFont="1" applyBorder="1" applyAlignment="1">
      <alignment horizontal="left" vertical="top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165" fontId="15" fillId="0" borderId="1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7" borderId="1" xfId="0" applyNumberFormat="1" applyFont="1" applyFill="1" applyBorder="1" applyAlignment="1" applyProtection="1">
      <alignment vertical="top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165" fontId="15" fillId="0" borderId="1" xfId="0" applyNumberFormat="1" applyFont="1" applyFill="1" applyBorder="1" applyAlignment="1" applyProtection="1">
      <alignment horizontal="center" vertical="center" wrapText="1"/>
    </xf>
    <xf numFmtId="0" fontId="28" fillId="6" borderId="4" xfId="0" applyFont="1" applyFill="1" applyBorder="1" applyAlignment="1">
      <alignment horizontal="left" vertical="center" wrapText="1"/>
    </xf>
    <xf numFmtId="165" fontId="28" fillId="6" borderId="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0" fontId="24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left" vertical="center" wrapText="1"/>
    </xf>
    <xf numFmtId="165" fontId="15" fillId="0" borderId="4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Alignment="1">
      <alignment vertical="center"/>
    </xf>
    <xf numFmtId="170" fontId="15" fillId="0" borderId="0" xfId="0" applyNumberFormat="1" applyFont="1" applyFill="1" applyAlignment="1">
      <alignment vertical="center" wrapText="1"/>
    </xf>
    <xf numFmtId="171" fontId="15" fillId="0" borderId="0" xfId="0" applyNumberFormat="1" applyFont="1" applyFill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28" fillId="6" borderId="4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65" fontId="4" fillId="7" borderId="1" xfId="0" applyNumberFormat="1" applyFont="1" applyFill="1" applyBorder="1" applyAlignment="1">
      <alignment vertical="center" wrapText="1"/>
    </xf>
    <xf numFmtId="166" fontId="3" fillId="0" borderId="1" xfId="3" applyNumberFormat="1" applyFont="1" applyFill="1" applyBorder="1" applyAlignment="1">
      <alignment horizontal="center" vertical="center" wrapText="1"/>
    </xf>
    <xf numFmtId="49" fontId="28" fillId="6" borderId="1" xfId="0" applyNumberFormat="1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left" vertical="center" wrapText="1" indent="1"/>
    </xf>
    <xf numFmtId="0" fontId="18" fillId="6" borderId="0" xfId="0" applyFont="1" applyFill="1" applyAlignment="1">
      <alignment vertical="center"/>
    </xf>
    <xf numFmtId="41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right" vertical="center" wrapText="1"/>
    </xf>
    <xf numFmtId="0" fontId="28" fillId="6" borderId="1" xfId="0" applyFont="1" applyFill="1" applyBorder="1" applyAlignment="1">
      <alignment horizontal="left" vertical="center" wrapText="1"/>
    </xf>
    <xf numFmtId="165" fontId="15" fillId="0" borderId="1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top" wrapText="1" indent="1"/>
    </xf>
    <xf numFmtId="0" fontId="15" fillId="0" borderId="1" xfId="0" applyFont="1" applyBorder="1" applyAlignment="1">
      <alignment horizontal="left" vertical="top" wrapText="1"/>
    </xf>
    <xf numFmtId="165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justify" vertical="top" wrapText="1"/>
    </xf>
    <xf numFmtId="0" fontId="15" fillId="7" borderId="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165" fontId="4" fillId="7" borderId="2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 indent="1"/>
    </xf>
    <xf numFmtId="165" fontId="15" fillId="0" borderId="1" xfId="0" applyNumberFormat="1" applyFont="1" applyBorder="1" applyAlignment="1">
      <alignment horizontal="left" vertical="center" wrapText="1" indent="2"/>
    </xf>
    <xf numFmtId="165" fontId="15" fillId="0" borderId="2" xfId="0" applyNumberFormat="1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left" vertical="center" wrapText="1" indent="2"/>
    </xf>
    <xf numFmtId="49" fontId="15" fillId="0" borderId="1" xfId="0" applyNumberFormat="1" applyFont="1" applyBorder="1" applyAlignment="1">
      <alignment horizontal="center" vertical="center" wrapText="1"/>
    </xf>
    <xf numFmtId="165" fontId="28" fillId="6" borderId="1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Alignment="1">
      <alignment vertical="center" wrapText="1"/>
    </xf>
    <xf numFmtId="165" fontId="24" fillId="0" borderId="0" xfId="0" applyNumberFormat="1" applyFont="1" applyFill="1" applyAlignment="1">
      <alignment vertical="center"/>
    </xf>
    <xf numFmtId="171" fontId="4" fillId="0" borderId="0" xfId="0" applyNumberFormat="1" applyFont="1" applyFill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vertical="center"/>
    </xf>
    <xf numFmtId="0" fontId="15" fillId="0" borderId="1" xfId="0" applyFont="1" applyBorder="1" applyAlignment="1">
      <alignment horizontal="left" vertical="center" wrapText="1" indent="2"/>
    </xf>
    <xf numFmtId="0" fontId="4" fillId="7" borderId="4" xfId="0" applyFont="1" applyFill="1" applyBorder="1" applyAlignment="1">
      <alignment horizontal="center" vertical="center" wrapText="1"/>
    </xf>
    <xf numFmtId="165" fontId="4" fillId="7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1"/>
    </xf>
    <xf numFmtId="165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165" fontId="15" fillId="2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9" fontId="15" fillId="4" borderId="4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 indent="1"/>
    </xf>
    <xf numFmtId="165" fontId="15" fillId="4" borderId="4" xfId="0" applyNumberFormat="1" applyFont="1" applyFill="1" applyBorder="1" applyAlignment="1">
      <alignment horizontal="center" vertical="center" wrapText="1"/>
    </xf>
    <xf numFmtId="165" fontId="15" fillId="2" borderId="4" xfId="0" applyNumberFormat="1" applyFont="1" applyFill="1" applyBorder="1" applyAlignment="1">
      <alignment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 inden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28" fillId="6" borderId="4" xfId="0" applyNumberFormat="1" applyFont="1" applyFill="1" applyBorder="1" applyAlignment="1">
      <alignment vertical="center" wrapText="1"/>
    </xf>
    <xf numFmtId="165" fontId="28" fillId="6" borderId="11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Fill="1" applyAlignment="1">
      <alignment vertical="center"/>
    </xf>
    <xf numFmtId="165" fontId="23" fillId="0" borderId="0" xfId="0" applyNumberFormat="1" applyFont="1" applyFill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" fontId="15" fillId="0" borderId="1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indent="2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 indent="2"/>
    </xf>
    <xf numFmtId="16" fontId="15" fillId="0" borderId="2" xfId="0" applyNumberFormat="1" applyFont="1" applyFill="1" applyBorder="1" applyAlignment="1">
      <alignment horizontal="center" vertical="center" wrapText="1"/>
    </xf>
    <xf numFmtId="16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 indent="1"/>
    </xf>
    <xf numFmtId="165" fontId="15" fillId="0" borderId="1" xfId="0" applyNumberFormat="1" applyFont="1" applyFill="1" applyBorder="1" applyAlignment="1">
      <alignment horizontal="left" vertical="center" wrapText="1" indent="1"/>
    </xf>
    <xf numFmtId="165" fontId="15" fillId="0" borderId="2" xfId="0" applyNumberFormat="1" applyFont="1" applyFill="1" applyBorder="1" applyAlignment="1">
      <alignment vertical="center" wrapText="1"/>
    </xf>
    <xf numFmtId="165" fontId="15" fillId="0" borderId="2" xfId="0" applyNumberFormat="1" applyFont="1" applyFill="1" applyBorder="1" applyAlignment="1">
      <alignment horizontal="left" vertical="center" wrapText="1" indent="1"/>
    </xf>
    <xf numFmtId="49" fontId="15" fillId="0" borderId="2" xfId="0" applyNumberFormat="1" applyFont="1" applyFill="1" applyBorder="1" applyAlignment="1">
      <alignment vertical="center" wrapText="1"/>
    </xf>
    <xf numFmtId="16" fontId="4" fillId="7" borderId="1" xfId="0" applyNumberFormat="1" applyFont="1" applyFill="1" applyBorder="1" applyAlignment="1">
      <alignment horizontal="center" vertical="top" wrapText="1"/>
    </xf>
    <xf numFmtId="0" fontId="9" fillId="7" borderId="0" xfId="0" applyFont="1" applyFill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wrapText="1"/>
    </xf>
    <xf numFmtId="165" fontId="15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top" wrapText="1"/>
    </xf>
    <xf numFmtId="0" fontId="37" fillId="0" borderId="1" xfId="0" applyFont="1" applyBorder="1" applyAlignment="1">
      <alignment vertical="center" wrapText="1"/>
    </xf>
    <xf numFmtId="168" fontId="4" fillId="7" borderId="1" xfId="0" applyNumberFormat="1" applyFont="1" applyFill="1" applyBorder="1" applyAlignment="1">
      <alignment horizontal="center" vertical="center" wrapText="1"/>
    </xf>
    <xf numFmtId="16" fontId="4" fillId="7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 indent="1"/>
    </xf>
    <xf numFmtId="16" fontId="15" fillId="7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15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0" fontId="9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165" fontId="15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top" wrapText="1" indent="1"/>
    </xf>
    <xf numFmtId="0" fontId="15" fillId="0" borderId="1" xfId="0" applyFont="1" applyBorder="1" applyAlignment="1">
      <alignment horizontal="center" vertical="top" wrapText="1"/>
    </xf>
    <xf numFmtId="169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1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 indent="1"/>
    </xf>
    <xf numFmtId="165" fontId="15" fillId="0" borderId="0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16" fontId="15" fillId="0" borderId="1" xfId="0" applyNumberFormat="1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left" vertical="center" wrapText="1" indent="2"/>
    </xf>
    <xf numFmtId="0" fontId="15" fillId="4" borderId="1" xfId="0" applyFont="1" applyFill="1" applyBorder="1" applyAlignment="1">
      <alignment horizontal="left" vertical="top" wrapText="1" indent="1"/>
    </xf>
    <xf numFmtId="0" fontId="15" fillId="4" borderId="1" xfId="0" applyFont="1" applyFill="1" applyBorder="1" applyAlignment="1">
      <alignment horizontal="left" vertical="top" wrapText="1" indent="2"/>
    </xf>
    <xf numFmtId="0" fontId="4" fillId="7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 vertical="center" wrapText="1" indent="1"/>
    </xf>
    <xf numFmtId="0" fontId="28" fillId="6" borderId="2" xfId="0" applyFont="1" applyFill="1" applyBorder="1" applyAlignment="1">
      <alignment horizontal="left" vertical="center" wrapText="1"/>
    </xf>
    <xf numFmtId="165" fontId="28" fillId="6" borderId="2" xfId="0" applyNumberFormat="1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7" fontId="3" fillId="0" borderId="0" xfId="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 shrinkToFit="1"/>
    </xf>
    <xf numFmtId="167" fontId="9" fillId="0" borderId="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wrapText="1" shrinkToFit="1"/>
    </xf>
    <xf numFmtId="166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 shrinkToFit="1"/>
    </xf>
    <xf numFmtId="165" fontId="15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66" fontId="22" fillId="0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/>
    <xf numFmtId="165" fontId="32" fillId="0" borderId="0" xfId="0" applyNumberFormat="1" applyFont="1" applyFill="1" applyBorder="1" applyAlignment="1">
      <alignment horizontal="center" vertical="center" wrapText="1"/>
    </xf>
    <xf numFmtId="165" fontId="32" fillId="0" borderId="0" xfId="0" applyNumberFormat="1" applyFont="1" applyFill="1" applyAlignment="1">
      <alignment vertical="center"/>
    </xf>
    <xf numFmtId="170" fontId="33" fillId="0" borderId="0" xfId="0" applyNumberFormat="1" applyFont="1" applyFill="1" applyAlignment="1">
      <alignment vertical="center" wrapText="1"/>
    </xf>
    <xf numFmtId="0" fontId="32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171" fontId="33" fillId="0" borderId="0" xfId="0" applyNumberFormat="1" applyFont="1" applyFill="1" applyAlignment="1">
      <alignment vertical="center"/>
    </xf>
    <xf numFmtId="165" fontId="33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165" fontId="17" fillId="0" borderId="0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Alignment="1">
      <alignment vertical="center"/>
    </xf>
    <xf numFmtId="170" fontId="31" fillId="0" borderId="0" xfId="0" applyNumberFormat="1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171" fontId="31" fillId="0" borderId="0" xfId="0" applyNumberFormat="1" applyFont="1" applyFill="1" applyAlignment="1">
      <alignment vertical="center"/>
    </xf>
    <xf numFmtId="165" fontId="4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/>
    </xf>
    <xf numFmtId="172" fontId="4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167" fontId="39" fillId="5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41" fillId="8" borderId="1" xfId="0" applyFont="1" applyFill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left" vertical="center" wrapText="1"/>
    </xf>
    <xf numFmtId="165" fontId="39" fillId="8" borderId="1" xfId="0" applyNumberFormat="1" applyFont="1" applyFill="1" applyBorder="1" applyAlignment="1">
      <alignment horizontal="center" vertical="center" wrapText="1"/>
    </xf>
    <xf numFmtId="165" fontId="39" fillId="0" borderId="0" xfId="0" applyNumberFormat="1" applyFont="1" applyFill="1" applyBorder="1" applyAlignment="1">
      <alignment horizontal="center" vertical="center" wrapText="1"/>
    </xf>
    <xf numFmtId="165" fontId="39" fillId="0" borderId="0" xfId="0" applyNumberFormat="1" applyFont="1" applyFill="1" applyAlignment="1">
      <alignment vertical="center"/>
    </xf>
    <xf numFmtId="170" fontId="39" fillId="0" borderId="0" xfId="0" applyNumberFormat="1" applyFont="1" applyFill="1" applyAlignment="1">
      <alignment vertical="center" wrapText="1"/>
    </xf>
    <xf numFmtId="0" fontId="39" fillId="0" borderId="0" xfId="0" applyFont="1" applyFill="1" applyAlignment="1">
      <alignment vertical="center"/>
    </xf>
    <xf numFmtId="171" fontId="39" fillId="0" borderId="0" xfId="0" applyNumberFormat="1" applyFont="1" applyFill="1" applyAlignment="1">
      <alignment vertical="center"/>
    </xf>
    <xf numFmtId="0" fontId="39" fillId="8" borderId="0" xfId="0" applyFont="1" applyFill="1" applyAlignment="1">
      <alignment vertical="center"/>
    </xf>
    <xf numFmtId="0" fontId="42" fillId="0" borderId="0" xfId="0" applyFont="1"/>
    <xf numFmtId="0" fontId="16" fillId="0" borderId="1" xfId="0" applyFont="1" applyFill="1" applyBorder="1" applyAlignment="1">
      <alignment horizontal="center" vertical="top" wrapText="1"/>
    </xf>
    <xf numFmtId="0" fontId="42" fillId="5" borderId="0" xfId="0" applyFont="1" applyFill="1"/>
    <xf numFmtId="0" fontId="40" fillId="5" borderId="0" xfId="0" applyFont="1" applyFill="1"/>
    <xf numFmtId="0" fontId="40" fillId="0" borderId="0" xfId="0" applyFont="1" applyBorder="1"/>
    <xf numFmtId="0" fontId="42" fillId="4" borderId="0" xfId="0" applyFont="1" applyFill="1"/>
    <xf numFmtId="0" fontId="40" fillId="4" borderId="0" xfId="0" applyFont="1" applyFill="1"/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167" fontId="11" fillId="0" borderId="1" xfId="0" applyNumberFormat="1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left" vertical="center" wrapText="1"/>
    </xf>
    <xf numFmtId="0" fontId="39" fillId="5" borderId="1" xfId="0" applyFont="1" applyFill="1" applyBorder="1" applyAlignment="1">
      <alignment horizontal="left" wrapText="1"/>
    </xf>
    <xf numFmtId="0" fontId="39" fillId="5" borderId="1" xfId="0" applyFont="1" applyFill="1" applyBorder="1" applyAlignment="1">
      <alignment horizontal="left" vertical="top" wrapText="1"/>
    </xf>
    <xf numFmtId="167" fontId="1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 shrinkToFit="1"/>
    </xf>
    <xf numFmtId="167" fontId="9" fillId="0" borderId="4" xfId="0" applyNumberFormat="1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/>
    </xf>
    <xf numFmtId="167" fontId="3" fillId="0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11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Обычный 5" xfId="10"/>
    <cellStyle name="Процентный" xfId="3" builtinId="5"/>
    <cellStyle name="Финансовый 2" xfId="9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1335973</xdr:colOff>
      <xdr:row>0</xdr:row>
      <xdr:rowOff>160813</xdr:rowOff>
    </xdr:from>
    <xdr:to>
      <xdr:col>1</xdr:col>
      <xdr:colOff>2043170</xdr:colOff>
      <xdr:row>2</xdr:row>
      <xdr:rowOff>276182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2837" y="160813"/>
          <a:ext cx="707197" cy="912005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49</xdr:row>
      <xdr:rowOff>0</xdr:rowOff>
    </xdr:from>
    <xdr:to>
      <xdr:col>21</xdr:col>
      <xdr:colOff>304800</xdr:colOff>
      <xdr:row>49</xdr:row>
      <xdr:rowOff>304800</xdr:rowOff>
    </xdr:to>
    <xdr:sp macro="" textlink="">
      <xdr:nvSpPr>
        <xdr:cNvPr id="1027" name="AutoShape 3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66</xdr:row>
      <xdr:rowOff>0</xdr:rowOff>
    </xdr:from>
    <xdr:to>
      <xdr:col>21</xdr:col>
      <xdr:colOff>304800</xdr:colOff>
      <xdr:row>66</xdr:row>
      <xdr:rowOff>304800</xdr:rowOff>
    </xdr:to>
    <xdr:sp macro="" textlink="">
      <xdr:nvSpPr>
        <xdr:cNvPr id="1029" name="AutoShape 5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705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66</xdr:row>
      <xdr:rowOff>0</xdr:rowOff>
    </xdr:from>
    <xdr:to>
      <xdr:col>22</xdr:col>
      <xdr:colOff>304800</xdr:colOff>
      <xdr:row>66</xdr:row>
      <xdr:rowOff>304800</xdr:rowOff>
    </xdr:to>
    <xdr:sp macro="" textlink="">
      <xdr:nvSpPr>
        <xdr:cNvPr id="1030" name="AutoShape 6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8927425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49</xdr:row>
      <xdr:rowOff>0</xdr:rowOff>
    </xdr:from>
    <xdr:to>
      <xdr:col>21</xdr:col>
      <xdr:colOff>304800</xdr:colOff>
      <xdr:row>49</xdr:row>
      <xdr:rowOff>304800</xdr:rowOff>
    </xdr:to>
    <xdr:sp macro="" textlink="">
      <xdr:nvSpPr>
        <xdr:cNvPr id="1033" name="AutoShape 9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49</xdr:row>
      <xdr:rowOff>0</xdr:rowOff>
    </xdr:from>
    <xdr:to>
      <xdr:col>21</xdr:col>
      <xdr:colOff>304800</xdr:colOff>
      <xdr:row>49</xdr:row>
      <xdr:rowOff>304800</xdr:rowOff>
    </xdr:to>
    <xdr:sp macro="" textlink="">
      <xdr:nvSpPr>
        <xdr:cNvPr id="1036" name="AutoShape 12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DN322"/>
  <sheetViews>
    <sheetView tabSelected="1" view="pageBreakPreview" zoomScale="40" zoomScaleNormal="55" zoomScaleSheetLayoutView="4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F12" sqref="F12"/>
    </sheetView>
  </sheetViews>
  <sheetFormatPr defaultRowHeight="18.75" outlineLevelRow="3" outlineLevelCol="1" x14ac:dyDescent="0.25"/>
  <cols>
    <col min="1" max="1" width="9.28515625" style="7" customWidth="1"/>
    <col min="2" max="2" width="54.5703125" style="8" customWidth="1"/>
    <col min="3" max="3" width="24" style="9" customWidth="1"/>
    <col min="4" max="4" width="24" style="9" customWidth="1" outlineLevel="1"/>
    <col min="5" max="5" width="25" style="9" customWidth="1" outlineLevel="1"/>
    <col min="6" max="6" width="18.85546875" style="9" customWidth="1" outlineLevel="1"/>
    <col min="7" max="7" width="21.85546875" style="9" customWidth="1"/>
    <col min="8" max="8" width="25.140625" style="9" customWidth="1"/>
    <col min="9" max="9" width="25.42578125" style="9" customWidth="1" outlineLevel="1"/>
    <col min="10" max="10" width="24.5703125" style="9" customWidth="1" outlineLevel="1"/>
    <col min="11" max="11" width="20.140625" style="9" customWidth="1" outlineLevel="1"/>
    <col min="12" max="12" width="23.42578125" style="9" customWidth="1"/>
    <col min="13" max="13" width="13.5703125" style="7" customWidth="1" outlineLevel="1"/>
    <col min="14" max="14" width="22.42578125" style="7" customWidth="1" outlineLevel="1"/>
    <col min="15" max="15" width="12.85546875" style="7" customWidth="1" outlineLevel="1"/>
    <col min="16" max="16" width="20.85546875" style="7" customWidth="1" outlineLevel="1"/>
    <col min="17" max="17" width="12.42578125" style="7" customWidth="1" outlineLevel="1"/>
    <col min="18" max="18" width="20.85546875" style="7" customWidth="1" outlineLevel="1"/>
    <col min="19" max="19" width="12.85546875" style="7" customWidth="1" outlineLevel="1"/>
    <col min="20" max="20" width="17.5703125" style="7" customWidth="1" outlineLevel="1"/>
    <col min="21" max="21" width="76.5703125" style="354" customWidth="1" outlineLevel="1"/>
    <col min="22" max="22" width="21.5703125" style="29" customWidth="1"/>
    <col min="23" max="23" width="24.5703125" style="29" customWidth="1"/>
    <col min="24" max="24" width="9.140625" style="29"/>
    <col min="25" max="25" width="21.5703125" style="35" customWidth="1"/>
    <col min="26" max="26" width="18.7109375" style="35" customWidth="1"/>
    <col min="27" max="27" width="9.140625" style="29"/>
    <col min="28" max="28" width="17.7109375" style="29" customWidth="1"/>
    <col min="29" max="118" width="9.140625" style="29"/>
    <col min="119" max="16384" width="9.140625" style="9"/>
  </cols>
  <sheetData>
    <row r="1" spans="1:118" s="6" customFormat="1" ht="25.5" x14ac:dyDescent="0.25">
      <c r="A1" s="384" t="s">
        <v>23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26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</row>
    <row r="2" spans="1:118" s="6" customFormat="1" ht="36.75" customHeight="1" x14ac:dyDescent="0.25">
      <c r="A2" s="384" t="s">
        <v>369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26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</row>
    <row r="3" spans="1:118" s="6" customFormat="1" ht="36.75" customHeight="1" x14ac:dyDescent="0.25">
      <c r="A3" s="52"/>
      <c r="B3" s="52"/>
      <c r="C3" s="52"/>
      <c r="D3" s="52"/>
      <c r="E3" s="52"/>
      <c r="F3" s="52"/>
      <c r="G3" s="52"/>
      <c r="H3" s="52"/>
      <c r="I3" s="69" t="s">
        <v>442</v>
      </c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326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</row>
    <row r="4" spans="1:118" s="45" customFormat="1" ht="14.25" customHeight="1" x14ac:dyDescent="0.25">
      <c r="A4" s="42"/>
      <c r="B4" s="43"/>
      <c r="C4" s="44"/>
      <c r="H4" s="44"/>
      <c r="I4" s="56"/>
      <c r="J4" s="48"/>
      <c r="M4" s="42"/>
      <c r="N4" s="42"/>
      <c r="O4" s="46"/>
      <c r="P4" s="46"/>
      <c r="Q4" s="46"/>
      <c r="R4" s="46"/>
      <c r="S4" s="46"/>
      <c r="T4" s="46"/>
      <c r="U4" s="327"/>
      <c r="V4" s="47"/>
      <c r="W4" s="47"/>
      <c r="X4" s="47"/>
      <c r="Y4" s="35"/>
      <c r="Z4" s="35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</row>
    <row r="5" spans="1:118" ht="63" customHeight="1" x14ac:dyDescent="0.25">
      <c r="A5" s="385" t="s">
        <v>0</v>
      </c>
      <c r="B5" s="374" t="s">
        <v>170</v>
      </c>
      <c r="C5" s="385" t="s">
        <v>718</v>
      </c>
      <c r="D5" s="385"/>
      <c r="E5" s="385"/>
      <c r="F5" s="385"/>
      <c r="G5" s="374" t="s">
        <v>8</v>
      </c>
      <c r="H5" s="385" t="s">
        <v>454</v>
      </c>
      <c r="I5" s="385"/>
      <c r="J5" s="385"/>
      <c r="K5" s="385"/>
      <c r="L5" s="385" t="s">
        <v>8</v>
      </c>
      <c r="M5" s="376" t="s">
        <v>26</v>
      </c>
      <c r="N5" s="378"/>
      <c r="O5" s="378"/>
      <c r="P5" s="378"/>
      <c r="Q5" s="378"/>
      <c r="R5" s="378"/>
      <c r="S5" s="378"/>
      <c r="T5" s="377"/>
      <c r="U5" s="328"/>
    </row>
    <row r="6" spans="1:118" ht="55.5" customHeight="1" x14ac:dyDescent="0.25">
      <c r="A6" s="385"/>
      <c r="B6" s="386"/>
      <c r="C6" s="385" t="s">
        <v>1</v>
      </c>
      <c r="D6" s="385" t="s">
        <v>2</v>
      </c>
      <c r="E6" s="385"/>
      <c r="F6" s="385"/>
      <c r="G6" s="386"/>
      <c r="H6" s="385" t="s">
        <v>1</v>
      </c>
      <c r="I6" s="385" t="s">
        <v>2</v>
      </c>
      <c r="J6" s="385"/>
      <c r="K6" s="385"/>
      <c r="L6" s="385"/>
      <c r="M6" s="379" t="s">
        <v>1</v>
      </c>
      <c r="N6" s="380"/>
      <c r="O6" s="376" t="s">
        <v>2</v>
      </c>
      <c r="P6" s="378"/>
      <c r="Q6" s="378"/>
      <c r="R6" s="378"/>
      <c r="S6" s="378"/>
      <c r="T6" s="377"/>
      <c r="U6" s="328"/>
    </row>
    <row r="7" spans="1:118" ht="20.25" customHeight="1" x14ac:dyDescent="0.25">
      <c r="A7" s="385"/>
      <c r="B7" s="386"/>
      <c r="C7" s="385"/>
      <c r="D7" s="374" t="s">
        <v>3</v>
      </c>
      <c r="E7" s="374" t="s">
        <v>4</v>
      </c>
      <c r="F7" s="374" t="s">
        <v>22</v>
      </c>
      <c r="G7" s="386"/>
      <c r="H7" s="385"/>
      <c r="I7" s="374" t="s">
        <v>3</v>
      </c>
      <c r="J7" s="374" t="s">
        <v>4</v>
      </c>
      <c r="K7" s="374" t="s">
        <v>22</v>
      </c>
      <c r="L7" s="385"/>
      <c r="M7" s="381"/>
      <c r="N7" s="382"/>
      <c r="O7" s="376" t="s">
        <v>3</v>
      </c>
      <c r="P7" s="378"/>
      <c r="Q7" s="376" t="s">
        <v>4</v>
      </c>
      <c r="R7" s="378"/>
      <c r="S7" s="376" t="s">
        <v>22</v>
      </c>
      <c r="T7" s="377"/>
      <c r="U7" s="328"/>
    </row>
    <row r="8" spans="1:118" ht="40.5" customHeight="1" x14ac:dyDescent="0.25">
      <c r="A8" s="385"/>
      <c r="B8" s="375"/>
      <c r="C8" s="385"/>
      <c r="D8" s="375"/>
      <c r="E8" s="375"/>
      <c r="F8" s="375"/>
      <c r="G8" s="375"/>
      <c r="H8" s="385"/>
      <c r="I8" s="375"/>
      <c r="J8" s="375"/>
      <c r="K8" s="375"/>
      <c r="L8" s="385"/>
      <c r="M8" s="53" t="s">
        <v>25</v>
      </c>
      <c r="N8" s="53" t="s">
        <v>24</v>
      </c>
      <c r="O8" s="53" t="s">
        <v>25</v>
      </c>
      <c r="P8" s="53" t="s">
        <v>24</v>
      </c>
      <c r="Q8" s="53" t="s">
        <v>25</v>
      </c>
      <c r="R8" s="53" t="s">
        <v>24</v>
      </c>
      <c r="S8" s="53" t="s">
        <v>25</v>
      </c>
      <c r="T8" s="53" t="s">
        <v>24</v>
      </c>
      <c r="U8" s="328"/>
      <c r="W8" s="92"/>
    </row>
    <row r="9" spans="1:118" s="366" customFormat="1" ht="78.75" customHeight="1" x14ac:dyDescent="0.25">
      <c r="A9" s="358"/>
      <c r="B9" s="359" t="s">
        <v>5</v>
      </c>
      <c r="C9" s="360">
        <f>SUM(D9:F9)</f>
        <v>4319599.5999999996</v>
      </c>
      <c r="D9" s="360">
        <f>D10+D24+D50+D67+D116+D143+D157+D168+D174+D196+D219+D229+D240+D260+D266+D270+D286+D298+D304+D312</f>
        <v>1894958.9</v>
      </c>
      <c r="E9" s="360">
        <f>E10+E24+E50+E67+E116+E143+E157+E168+E174+E196+E219+E229+E240+E260+E266+E270+E286+E298+E304+E312</f>
        <v>2337913.1</v>
      </c>
      <c r="F9" s="360">
        <f>F10+F24+F50+F67+F116+F143+F157+F168+F174+F196+F219+F229+F240+F260+F266+F270+F286+F298+F304+F312</f>
        <v>86727.6</v>
      </c>
      <c r="G9" s="360">
        <f>G10+G24+G50+G67+G116+G143+G157+G168+G174+G196+G219+G229+G240+G260+G266+G270+G286+G298+G304+G312</f>
        <v>124188.8</v>
      </c>
      <c r="H9" s="360">
        <f>SUM(I9:K9)</f>
        <v>3971134.1</v>
      </c>
      <c r="I9" s="360">
        <f>I10+I24+I50+I67+I116+I143+I157+I168+I174+I196+I219+I229+I240+I260+I266+I270+I286+I298+I304+I312</f>
        <v>1595620.7</v>
      </c>
      <c r="J9" s="360">
        <f>J10+J24+J50+J67+J116+J143+J157+J168+J174+J196+J219+J229+J240+J260+J266+J270+J286+J298+J304+J312</f>
        <v>2291302.3999999999</v>
      </c>
      <c r="K9" s="360">
        <f>K10+K24+K50+K67+K116+K143+K157+K168+K174+K196+K219+K229+K240+K260+K266+K270+K286+K298+K304+K312</f>
        <v>84211</v>
      </c>
      <c r="L9" s="360">
        <f>L10+L24+L50+L67+L116+L143+L157+L168+L174+L196+L219+L229+L240+L260+L266+L270+L286+L298+L304+L312</f>
        <v>97922.2</v>
      </c>
      <c r="M9" s="360">
        <f t="shared" ref="M9:M40" si="0">IFERROR(H9/C9*100,"-")</f>
        <v>91.9</v>
      </c>
      <c r="N9" s="360">
        <f t="shared" ref="N9:N31" si="1">C9-H9</f>
        <v>348465.5</v>
      </c>
      <c r="O9" s="360">
        <f t="shared" ref="O9:O40" si="2">IFERROR(I9/D9*100,"-")</f>
        <v>84.2</v>
      </c>
      <c r="P9" s="360">
        <f t="shared" ref="P9:P31" si="3">D9-I9</f>
        <v>299338.2</v>
      </c>
      <c r="Q9" s="360">
        <f t="shared" ref="Q9:Q40" si="4">IFERROR(J9/E9*100,"-")</f>
        <v>98</v>
      </c>
      <c r="R9" s="360">
        <f t="shared" ref="R9:R40" si="5">E9-J9</f>
        <v>46610.7</v>
      </c>
      <c r="S9" s="360">
        <f t="shared" ref="S9:S40" si="6">IFERROR(K9/F9*100,"-")</f>
        <v>97.1</v>
      </c>
      <c r="T9" s="360">
        <f t="shared" ref="T9:T40" si="7">F9-K9</f>
        <v>2516.6</v>
      </c>
      <c r="U9" s="361"/>
      <c r="V9" s="362"/>
      <c r="W9" s="363"/>
      <c r="X9" s="364"/>
      <c r="Y9" s="365"/>
      <c r="Z9" s="365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  <c r="CY9" s="364"/>
      <c r="CZ9" s="364"/>
      <c r="DA9" s="364"/>
      <c r="DB9" s="364"/>
      <c r="DC9" s="364"/>
      <c r="DD9" s="364"/>
      <c r="DE9" s="364"/>
      <c r="DF9" s="364"/>
      <c r="DG9" s="364"/>
      <c r="DH9" s="364"/>
      <c r="DI9" s="364"/>
      <c r="DJ9" s="364"/>
      <c r="DK9" s="364"/>
      <c r="DL9" s="364"/>
      <c r="DM9" s="364"/>
      <c r="DN9" s="364"/>
    </row>
    <row r="10" spans="1:118" s="221" customFormat="1" ht="90.75" customHeight="1" x14ac:dyDescent="0.25">
      <c r="A10" s="305">
        <v>1</v>
      </c>
      <c r="B10" s="187" t="s">
        <v>171</v>
      </c>
      <c r="C10" s="131">
        <f>SUM(D10:F10)</f>
        <v>18227.8</v>
      </c>
      <c r="D10" s="210">
        <f>D11+D20</f>
        <v>15961.4</v>
      </c>
      <c r="E10" s="210">
        <f>E11+E20</f>
        <v>2266.4</v>
      </c>
      <c r="F10" s="210">
        <f>F11+F20</f>
        <v>0</v>
      </c>
      <c r="G10" s="210">
        <f>G11+G20</f>
        <v>0</v>
      </c>
      <c r="H10" s="210">
        <f>SUM(I10:K10)</f>
        <v>18162.8</v>
      </c>
      <c r="I10" s="210">
        <f>I11+I20</f>
        <v>15896.4</v>
      </c>
      <c r="J10" s="210">
        <f>J11+J20</f>
        <v>2266.4</v>
      </c>
      <c r="K10" s="210">
        <f>K11+K20</f>
        <v>0</v>
      </c>
      <c r="L10" s="210">
        <f>L11+L20</f>
        <v>0</v>
      </c>
      <c r="M10" s="131">
        <f t="shared" si="0"/>
        <v>99.6</v>
      </c>
      <c r="N10" s="131">
        <f t="shared" si="1"/>
        <v>65</v>
      </c>
      <c r="O10" s="131">
        <f t="shared" si="2"/>
        <v>99.6</v>
      </c>
      <c r="P10" s="131">
        <f t="shared" si="3"/>
        <v>65</v>
      </c>
      <c r="Q10" s="131">
        <f t="shared" si="4"/>
        <v>100</v>
      </c>
      <c r="R10" s="131">
        <f t="shared" si="5"/>
        <v>0</v>
      </c>
      <c r="S10" s="131" t="str">
        <f t="shared" si="6"/>
        <v>-</v>
      </c>
      <c r="T10" s="131">
        <f t="shared" si="7"/>
        <v>0</v>
      </c>
      <c r="U10" s="329"/>
      <c r="V10" s="92"/>
      <c r="W10" s="217"/>
      <c r="X10" s="160"/>
      <c r="Y10" s="218"/>
      <c r="Z10" s="218"/>
      <c r="AA10" s="160"/>
      <c r="AB10" s="219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</row>
    <row r="11" spans="1:118" s="171" customFormat="1" ht="50.25" customHeight="1" outlineLevel="1" x14ac:dyDescent="0.25">
      <c r="A11" s="178"/>
      <c r="B11" s="134" t="s">
        <v>388</v>
      </c>
      <c r="C11" s="135">
        <f t="shared" ref="C11:C17" si="8">SUM(D11:F11)</f>
        <v>6434</v>
      </c>
      <c r="D11" s="180">
        <f>D12+D17+D18+D19</f>
        <v>4167.6000000000004</v>
      </c>
      <c r="E11" s="180">
        <f>E12+E17+E18+E19</f>
        <v>2266.4</v>
      </c>
      <c r="F11" s="180">
        <f>F12+F17+F18+F19</f>
        <v>0</v>
      </c>
      <c r="G11" s="180">
        <f>G12+G17+G18+G19</f>
        <v>0</v>
      </c>
      <c r="H11" s="135">
        <f>SUM(I11:K11)</f>
        <v>6369</v>
      </c>
      <c r="I11" s="135">
        <f>I12+I17+I18+I19</f>
        <v>4102.6000000000004</v>
      </c>
      <c r="J11" s="135">
        <f>J12+J17+J18+J19</f>
        <v>2266.4</v>
      </c>
      <c r="K11" s="135">
        <f>K12+K17+K18+K19</f>
        <v>0</v>
      </c>
      <c r="L11" s="135">
        <f>SUM(L12:L13)</f>
        <v>0</v>
      </c>
      <c r="M11" s="135">
        <f t="shared" si="0"/>
        <v>99</v>
      </c>
      <c r="N11" s="135">
        <f t="shared" si="1"/>
        <v>65</v>
      </c>
      <c r="O11" s="135">
        <f t="shared" si="2"/>
        <v>98.4</v>
      </c>
      <c r="P11" s="135">
        <f t="shared" si="3"/>
        <v>65</v>
      </c>
      <c r="Q11" s="135">
        <f t="shared" si="4"/>
        <v>100</v>
      </c>
      <c r="R11" s="135">
        <f t="shared" si="5"/>
        <v>0</v>
      </c>
      <c r="S11" s="135" t="str">
        <f t="shared" si="6"/>
        <v>-</v>
      </c>
      <c r="T11" s="135">
        <f t="shared" si="7"/>
        <v>0</v>
      </c>
      <c r="U11" s="159"/>
      <c r="V11" s="92"/>
      <c r="W11" s="217"/>
      <c r="X11" s="160"/>
      <c r="Y11" s="218"/>
      <c r="Z11" s="157"/>
      <c r="AA11" s="160"/>
      <c r="AB11" s="219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</row>
    <row r="12" spans="1:118" s="38" customFormat="1" ht="58.5" customHeight="1" outlineLevel="2" collapsed="1" x14ac:dyDescent="0.25">
      <c r="A12" s="199" t="s">
        <v>104</v>
      </c>
      <c r="B12" s="167" t="s">
        <v>529</v>
      </c>
      <c r="C12" s="147">
        <f>SUM(D12:F12)</f>
        <v>4048.3</v>
      </c>
      <c r="D12" s="147">
        <f>D13+D14+D15+D16</f>
        <v>4048.3</v>
      </c>
      <c r="E12" s="147">
        <f>E13+E14+E15+E16</f>
        <v>0</v>
      </c>
      <c r="F12" s="147">
        <f>F13+F14+F15+F16</f>
        <v>0</v>
      </c>
      <c r="G12" s="147">
        <f>G13+G14+G15+G16</f>
        <v>0</v>
      </c>
      <c r="H12" s="147">
        <f>SUM(I12:K12)</f>
        <v>3983.3</v>
      </c>
      <c r="I12" s="147">
        <f>I13+I14+I15+I16</f>
        <v>3983.3</v>
      </c>
      <c r="J12" s="147">
        <f>J13+J14+J15+J16</f>
        <v>0</v>
      </c>
      <c r="K12" s="147">
        <f>K13+K14+K15+K16</f>
        <v>0</v>
      </c>
      <c r="L12" s="147">
        <v>0</v>
      </c>
      <c r="M12" s="147">
        <f t="shared" si="0"/>
        <v>98.4</v>
      </c>
      <c r="N12" s="147">
        <f t="shared" si="1"/>
        <v>65</v>
      </c>
      <c r="O12" s="147">
        <f t="shared" si="2"/>
        <v>98.4</v>
      </c>
      <c r="P12" s="147">
        <f t="shared" si="3"/>
        <v>65</v>
      </c>
      <c r="Q12" s="147" t="str">
        <f t="shared" si="4"/>
        <v>-</v>
      </c>
      <c r="R12" s="147">
        <f t="shared" si="5"/>
        <v>0</v>
      </c>
      <c r="S12" s="147" t="str">
        <f t="shared" si="6"/>
        <v>-</v>
      </c>
      <c r="T12" s="147">
        <f t="shared" si="7"/>
        <v>0</v>
      </c>
      <c r="U12" s="163"/>
      <c r="V12" s="92"/>
      <c r="W12" s="217"/>
      <c r="X12" s="142"/>
      <c r="Y12" s="218"/>
      <c r="Z12" s="143"/>
      <c r="AA12" s="142"/>
      <c r="AB12" s="219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</row>
    <row r="13" spans="1:118" s="38" customFormat="1" ht="21" hidden="1" customHeight="1" outlineLevel="3" x14ac:dyDescent="0.25">
      <c r="A13" s="138" t="s">
        <v>177</v>
      </c>
      <c r="B13" s="222" t="s">
        <v>87</v>
      </c>
      <c r="C13" s="147">
        <f t="shared" si="8"/>
        <v>3077</v>
      </c>
      <c r="D13" s="147">
        <v>3077</v>
      </c>
      <c r="E13" s="147">
        <v>0</v>
      </c>
      <c r="F13" s="147">
        <v>0</v>
      </c>
      <c r="G13" s="147">
        <v>0</v>
      </c>
      <c r="H13" s="147">
        <f t="shared" ref="H13:H23" si="9">SUM(I13:K13)</f>
        <v>3063.3</v>
      </c>
      <c r="I13" s="147">
        <v>3063.3</v>
      </c>
      <c r="J13" s="147">
        <v>0</v>
      </c>
      <c r="K13" s="147">
        <v>0</v>
      </c>
      <c r="L13" s="147">
        <v>0</v>
      </c>
      <c r="M13" s="147">
        <f t="shared" si="0"/>
        <v>99.6</v>
      </c>
      <c r="N13" s="147">
        <f t="shared" si="1"/>
        <v>13.7</v>
      </c>
      <c r="O13" s="147">
        <f t="shared" si="2"/>
        <v>99.6</v>
      </c>
      <c r="P13" s="147">
        <f t="shared" si="3"/>
        <v>13.7</v>
      </c>
      <c r="Q13" s="147" t="str">
        <f t="shared" si="4"/>
        <v>-</v>
      </c>
      <c r="R13" s="147">
        <f t="shared" si="5"/>
        <v>0</v>
      </c>
      <c r="S13" s="147" t="str">
        <f t="shared" si="6"/>
        <v>-</v>
      </c>
      <c r="T13" s="147">
        <f t="shared" si="7"/>
        <v>0</v>
      </c>
      <c r="U13" s="163"/>
      <c r="V13" s="92"/>
      <c r="W13" s="217"/>
      <c r="X13" s="142"/>
      <c r="Y13" s="218"/>
      <c r="Z13" s="143"/>
      <c r="AA13" s="142"/>
      <c r="AB13" s="219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  <c r="DD13" s="142"/>
      <c r="DE13" s="142"/>
      <c r="DF13" s="142"/>
      <c r="DG13" s="142"/>
      <c r="DH13" s="142"/>
      <c r="DI13" s="142"/>
      <c r="DJ13" s="142"/>
      <c r="DK13" s="142"/>
      <c r="DL13" s="142"/>
      <c r="DM13" s="142"/>
      <c r="DN13" s="142"/>
    </row>
    <row r="14" spans="1:118" s="38" customFormat="1" ht="75.75" hidden="1" customHeight="1" outlineLevel="3" x14ac:dyDescent="0.25">
      <c r="A14" s="138" t="s">
        <v>178</v>
      </c>
      <c r="B14" s="222" t="s">
        <v>531</v>
      </c>
      <c r="C14" s="147">
        <f t="shared" si="8"/>
        <v>300</v>
      </c>
      <c r="D14" s="147">
        <v>300</v>
      </c>
      <c r="E14" s="147">
        <v>0</v>
      </c>
      <c r="F14" s="147">
        <v>0</v>
      </c>
      <c r="G14" s="147">
        <v>0</v>
      </c>
      <c r="H14" s="147">
        <f t="shared" si="9"/>
        <v>300</v>
      </c>
      <c r="I14" s="147">
        <v>300</v>
      </c>
      <c r="J14" s="147">
        <v>0</v>
      </c>
      <c r="K14" s="147">
        <v>0</v>
      </c>
      <c r="L14" s="147">
        <v>0</v>
      </c>
      <c r="M14" s="147">
        <f t="shared" si="0"/>
        <v>100</v>
      </c>
      <c r="N14" s="147">
        <f t="shared" si="1"/>
        <v>0</v>
      </c>
      <c r="O14" s="147">
        <f t="shared" si="2"/>
        <v>100</v>
      </c>
      <c r="P14" s="147">
        <f t="shared" si="3"/>
        <v>0</v>
      </c>
      <c r="Q14" s="147" t="str">
        <f t="shared" si="4"/>
        <v>-</v>
      </c>
      <c r="R14" s="147">
        <f t="shared" si="5"/>
        <v>0</v>
      </c>
      <c r="S14" s="147" t="str">
        <f t="shared" si="6"/>
        <v>-</v>
      </c>
      <c r="T14" s="147">
        <f t="shared" si="7"/>
        <v>0</v>
      </c>
      <c r="U14" s="163"/>
      <c r="V14" s="92"/>
      <c r="W14" s="217"/>
      <c r="X14" s="142"/>
      <c r="Y14" s="218"/>
      <c r="Z14" s="143"/>
      <c r="AA14" s="142"/>
      <c r="AB14" s="219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</row>
    <row r="15" spans="1:118" s="38" customFormat="1" ht="42.75" hidden="1" customHeight="1" outlineLevel="3" x14ac:dyDescent="0.25">
      <c r="A15" s="138" t="s">
        <v>179</v>
      </c>
      <c r="B15" s="222" t="s">
        <v>169</v>
      </c>
      <c r="C15" s="147">
        <f t="shared" si="8"/>
        <v>171.3</v>
      </c>
      <c r="D15" s="147">
        <v>171.3</v>
      </c>
      <c r="E15" s="147">
        <v>0</v>
      </c>
      <c r="F15" s="147">
        <v>0</v>
      </c>
      <c r="G15" s="147">
        <v>0</v>
      </c>
      <c r="H15" s="147">
        <f t="shared" si="9"/>
        <v>120</v>
      </c>
      <c r="I15" s="147">
        <v>120</v>
      </c>
      <c r="J15" s="147">
        <v>0</v>
      </c>
      <c r="K15" s="147">
        <v>0</v>
      </c>
      <c r="L15" s="147">
        <v>0</v>
      </c>
      <c r="M15" s="147">
        <f t="shared" si="0"/>
        <v>70.099999999999994</v>
      </c>
      <c r="N15" s="147">
        <f t="shared" si="1"/>
        <v>51.3</v>
      </c>
      <c r="O15" s="147">
        <f t="shared" si="2"/>
        <v>70.099999999999994</v>
      </c>
      <c r="P15" s="147">
        <f t="shared" si="3"/>
        <v>51.3</v>
      </c>
      <c r="Q15" s="147" t="str">
        <f t="shared" si="4"/>
        <v>-</v>
      </c>
      <c r="R15" s="147">
        <f t="shared" si="5"/>
        <v>0</v>
      </c>
      <c r="S15" s="147" t="str">
        <f t="shared" si="6"/>
        <v>-</v>
      </c>
      <c r="T15" s="147">
        <f t="shared" si="7"/>
        <v>0</v>
      </c>
      <c r="U15" s="163"/>
      <c r="V15" s="92"/>
      <c r="W15" s="217"/>
      <c r="X15" s="142"/>
      <c r="Y15" s="218"/>
      <c r="Z15" s="143"/>
      <c r="AA15" s="142"/>
      <c r="AB15" s="219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</row>
    <row r="16" spans="1:118" s="38" customFormat="1" ht="101.25" hidden="1" customHeight="1" outlineLevel="3" x14ac:dyDescent="0.25">
      <c r="A16" s="138" t="s">
        <v>181</v>
      </c>
      <c r="B16" s="222" t="s">
        <v>389</v>
      </c>
      <c r="C16" s="147">
        <f t="shared" si="8"/>
        <v>500</v>
      </c>
      <c r="D16" s="147">
        <v>500</v>
      </c>
      <c r="E16" s="147">
        <v>0</v>
      </c>
      <c r="F16" s="147">
        <v>0</v>
      </c>
      <c r="G16" s="147">
        <v>0</v>
      </c>
      <c r="H16" s="147">
        <f t="shared" si="9"/>
        <v>500</v>
      </c>
      <c r="I16" s="147">
        <v>500</v>
      </c>
      <c r="J16" s="147">
        <v>0</v>
      </c>
      <c r="K16" s="147">
        <f>K17+K18+K19+K20</f>
        <v>0</v>
      </c>
      <c r="L16" s="147">
        <f>L17+L18+L19</f>
        <v>0</v>
      </c>
      <c r="M16" s="147">
        <f t="shared" si="0"/>
        <v>100</v>
      </c>
      <c r="N16" s="147">
        <f t="shared" si="1"/>
        <v>0</v>
      </c>
      <c r="O16" s="147">
        <f t="shared" si="2"/>
        <v>100</v>
      </c>
      <c r="P16" s="147">
        <f t="shared" si="3"/>
        <v>0</v>
      </c>
      <c r="Q16" s="147" t="str">
        <f t="shared" si="4"/>
        <v>-</v>
      </c>
      <c r="R16" s="147">
        <f t="shared" si="5"/>
        <v>0</v>
      </c>
      <c r="S16" s="147" t="str">
        <f t="shared" si="6"/>
        <v>-</v>
      </c>
      <c r="T16" s="147">
        <f t="shared" si="7"/>
        <v>0</v>
      </c>
      <c r="U16" s="163"/>
      <c r="V16" s="92"/>
      <c r="W16" s="217"/>
      <c r="X16" s="142"/>
      <c r="Y16" s="218"/>
      <c r="Z16" s="143"/>
      <c r="AA16" s="142"/>
      <c r="AB16" s="219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</row>
    <row r="17" spans="1:118" s="38" customFormat="1" ht="42" customHeight="1" outlineLevel="2" x14ac:dyDescent="0.25">
      <c r="A17" s="138" t="s">
        <v>105</v>
      </c>
      <c r="B17" s="167" t="s">
        <v>533</v>
      </c>
      <c r="C17" s="147">
        <f t="shared" si="8"/>
        <v>0</v>
      </c>
      <c r="D17" s="147">
        <v>0</v>
      </c>
      <c r="E17" s="147">
        <v>0</v>
      </c>
      <c r="F17" s="147">
        <v>0</v>
      </c>
      <c r="G17" s="147">
        <v>0</v>
      </c>
      <c r="H17" s="147">
        <f t="shared" si="9"/>
        <v>0</v>
      </c>
      <c r="I17" s="147">
        <v>0</v>
      </c>
      <c r="J17" s="147">
        <v>0</v>
      </c>
      <c r="K17" s="147">
        <v>0</v>
      </c>
      <c r="L17" s="147">
        <v>0</v>
      </c>
      <c r="M17" s="147" t="str">
        <f t="shared" si="0"/>
        <v>-</v>
      </c>
      <c r="N17" s="147">
        <f t="shared" si="1"/>
        <v>0</v>
      </c>
      <c r="O17" s="147" t="str">
        <f t="shared" si="2"/>
        <v>-</v>
      </c>
      <c r="P17" s="147">
        <f t="shared" si="3"/>
        <v>0</v>
      </c>
      <c r="Q17" s="147" t="str">
        <f t="shared" si="4"/>
        <v>-</v>
      </c>
      <c r="R17" s="147">
        <f t="shared" si="5"/>
        <v>0</v>
      </c>
      <c r="S17" s="147" t="str">
        <f t="shared" si="6"/>
        <v>-</v>
      </c>
      <c r="T17" s="147">
        <f t="shared" si="7"/>
        <v>0</v>
      </c>
      <c r="U17" s="163"/>
      <c r="V17" s="92"/>
      <c r="W17" s="217"/>
      <c r="X17" s="142"/>
      <c r="Y17" s="218"/>
      <c r="Z17" s="143"/>
      <c r="AA17" s="142"/>
      <c r="AB17" s="219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2"/>
    </row>
    <row r="18" spans="1:118" s="38" customFormat="1" ht="56.25" customHeight="1" outlineLevel="2" x14ac:dyDescent="0.25">
      <c r="A18" s="225" t="s">
        <v>106</v>
      </c>
      <c r="B18" s="229" t="s">
        <v>534</v>
      </c>
      <c r="C18" s="147">
        <f>D18+E18+F18</f>
        <v>100</v>
      </c>
      <c r="D18" s="227">
        <v>5</v>
      </c>
      <c r="E18" s="227">
        <v>95</v>
      </c>
      <c r="F18" s="227">
        <v>0</v>
      </c>
      <c r="G18" s="227">
        <v>0</v>
      </c>
      <c r="H18" s="147">
        <f t="shared" si="9"/>
        <v>100</v>
      </c>
      <c r="I18" s="147">
        <v>5</v>
      </c>
      <c r="J18" s="147">
        <v>95</v>
      </c>
      <c r="K18" s="147">
        <v>0</v>
      </c>
      <c r="L18" s="147">
        <v>0</v>
      </c>
      <c r="M18" s="147">
        <f t="shared" si="0"/>
        <v>100</v>
      </c>
      <c r="N18" s="147">
        <f t="shared" si="1"/>
        <v>0</v>
      </c>
      <c r="O18" s="147">
        <f t="shared" si="2"/>
        <v>100</v>
      </c>
      <c r="P18" s="147">
        <f t="shared" si="3"/>
        <v>0</v>
      </c>
      <c r="Q18" s="147">
        <f t="shared" si="4"/>
        <v>100</v>
      </c>
      <c r="R18" s="147">
        <f t="shared" si="5"/>
        <v>0</v>
      </c>
      <c r="S18" s="147" t="str">
        <f t="shared" si="6"/>
        <v>-</v>
      </c>
      <c r="T18" s="147">
        <f t="shared" si="7"/>
        <v>0</v>
      </c>
      <c r="U18" s="163"/>
      <c r="V18" s="92"/>
      <c r="W18" s="217"/>
      <c r="X18" s="142"/>
      <c r="Y18" s="218"/>
      <c r="Z18" s="143"/>
      <c r="AA18" s="142"/>
      <c r="AB18" s="219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  <c r="CW18" s="142"/>
      <c r="CX18" s="142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2"/>
    </row>
    <row r="19" spans="1:118" s="38" customFormat="1" ht="54" customHeight="1" outlineLevel="2" x14ac:dyDescent="0.25">
      <c r="A19" s="225" t="s">
        <v>107</v>
      </c>
      <c r="B19" s="230" t="s">
        <v>535</v>
      </c>
      <c r="C19" s="147">
        <f>D19+E19+F19</f>
        <v>2285.6999999999998</v>
      </c>
      <c r="D19" s="227">
        <v>114.3</v>
      </c>
      <c r="E19" s="227">
        <v>2171.4</v>
      </c>
      <c r="F19" s="227">
        <v>0</v>
      </c>
      <c r="G19" s="227">
        <v>0</v>
      </c>
      <c r="H19" s="147">
        <f t="shared" si="9"/>
        <v>2285.6999999999998</v>
      </c>
      <c r="I19" s="147">
        <v>114.3</v>
      </c>
      <c r="J19" s="147">
        <v>2171.4</v>
      </c>
      <c r="K19" s="147">
        <v>0</v>
      </c>
      <c r="L19" s="147">
        <v>0</v>
      </c>
      <c r="M19" s="147">
        <f t="shared" si="0"/>
        <v>100</v>
      </c>
      <c r="N19" s="147">
        <f t="shared" si="1"/>
        <v>0</v>
      </c>
      <c r="O19" s="147">
        <f t="shared" si="2"/>
        <v>100</v>
      </c>
      <c r="P19" s="147">
        <f t="shared" si="3"/>
        <v>0</v>
      </c>
      <c r="Q19" s="147">
        <f t="shared" si="4"/>
        <v>100</v>
      </c>
      <c r="R19" s="147">
        <f t="shared" si="5"/>
        <v>0</v>
      </c>
      <c r="S19" s="147" t="str">
        <f t="shared" si="6"/>
        <v>-</v>
      </c>
      <c r="T19" s="147">
        <f t="shared" si="7"/>
        <v>0</v>
      </c>
      <c r="U19" s="163"/>
      <c r="V19" s="92"/>
      <c r="W19" s="217"/>
      <c r="X19" s="142"/>
      <c r="Y19" s="218"/>
      <c r="Z19" s="143"/>
      <c r="AA19" s="142"/>
      <c r="AB19" s="219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2"/>
    </row>
    <row r="20" spans="1:118" s="171" customFormat="1" ht="41.25" customHeight="1" outlineLevel="1" x14ac:dyDescent="0.25">
      <c r="A20" s="223"/>
      <c r="B20" s="318" t="s">
        <v>390</v>
      </c>
      <c r="C20" s="135">
        <f t="shared" ref="C20:C26" si="10">SUM(D20:F20)</f>
        <v>11793.8</v>
      </c>
      <c r="D20" s="224">
        <f>D21</f>
        <v>11793.8</v>
      </c>
      <c r="E20" s="224">
        <f>E21</f>
        <v>0</v>
      </c>
      <c r="F20" s="224">
        <f>F21</f>
        <v>0</v>
      </c>
      <c r="G20" s="224">
        <f>G21</f>
        <v>0</v>
      </c>
      <c r="H20" s="135">
        <f>SUM(I20:K20)</f>
        <v>11793.8</v>
      </c>
      <c r="I20" s="135">
        <f>I21</f>
        <v>11793.8</v>
      </c>
      <c r="J20" s="135">
        <v>0</v>
      </c>
      <c r="K20" s="135">
        <v>0</v>
      </c>
      <c r="L20" s="135">
        <v>0</v>
      </c>
      <c r="M20" s="135">
        <f t="shared" si="0"/>
        <v>100</v>
      </c>
      <c r="N20" s="135">
        <f t="shared" si="1"/>
        <v>0</v>
      </c>
      <c r="O20" s="135">
        <f t="shared" si="2"/>
        <v>100</v>
      </c>
      <c r="P20" s="135">
        <f t="shared" si="3"/>
        <v>0</v>
      </c>
      <c r="Q20" s="135" t="str">
        <f t="shared" si="4"/>
        <v>-</v>
      </c>
      <c r="R20" s="135">
        <f t="shared" si="5"/>
        <v>0</v>
      </c>
      <c r="S20" s="135" t="str">
        <f t="shared" si="6"/>
        <v>-</v>
      </c>
      <c r="T20" s="135">
        <f t="shared" si="7"/>
        <v>0</v>
      </c>
      <c r="U20" s="159"/>
      <c r="V20" s="92"/>
      <c r="W20" s="217"/>
      <c r="X20" s="160"/>
      <c r="Y20" s="218"/>
      <c r="Z20" s="157"/>
      <c r="AA20" s="160"/>
      <c r="AB20" s="219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</row>
    <row r="21" spans="1:118" s="38" customFormat="1" ht="63.75" customHeight="1" outlineLevel="2" collapsed="1" x14ac:dyDescent="0.25">
      <c r="A21" s="225" t="s">
        <v>114</v>
      </c>
      <c r="B21" s="226" t="s">
        <v>530</v>
      </c>
      <c r="C21" s="147">
        <f t="shared" si="10"/>
        <v>11793.8</v>
      </c>
      <c r="D21" s="227">
        <f>D22+D23</f>
        <v>11793.8</v>
      </c>
      <c r="E21" s="227">
        <f>E22+E23</f>
        <v>0</v>
      </c>
      <c r="F21" s="227">
        <f>F22+F23</f>
        <v>0</v>
      </c>
      <c r="G21" s="227">
        <f>G22+G23</f>
        <v>0</v>
      </c>
      <c r="H21" s="147">
        <f>SUM(I21:K21)</f>
        <v>11793.8</v>
      </c>
      <c r="I21" s="147">
        <f>I22+I23</f>
        <v>11793.8</v>
      </c>
      <c r="J21" s="147">
        <f>J22+J23</f>
        <v>0</v>
      </c>
      <c r="K21" s="147">
        <f>K22+K23</f>
        <v>0</v>
      </c>
      <c r="L21" s="147">
        <f>L22+L23</f>
        <v>0</v>
      </c>
      <c r="M21" s="147">
        <f t="shared" si="0"/>
        <v>100</v>
      </c>
      <c r="N21" s="147">
        <f t="shared" si="1"/>
        <v>0</v>
      </c>
      <c r="O21" s="147">
        <f t="shared" si="2"/>
        <v>100</v>
      </c>
      <c r="P21" s="147">
        <f t="shared" si="3"/>
        <v>0</v>
      </c>
      <c r="Q21" s="147" t="str">
        <f t="shared" si="4"/>
        <v>-</v>
      </c>
      <c r="R21" s="147">
        <f t="shared" si="5"/>
        <v>0</v>
      </c>
      <c r="S21" s="147" t="str">
        <f t="shared" si="6"/>
        <v>-</v>
      </c>
      <c r="T21" s="147">
        <f t="shared" si="7"/>
        <v>0</v>
      </c>
      <c r="U21" s="163"/>
      <c r="V21" s="92"/>
      <c r="W21" s="217"/>
      <c r="X21" s="142"/>
      <c r="Y21" s="218"/>
      <c r="Z21" s="143"/>
      <c r="AA21" s="142"/>
      <c r="AB21" s="219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</row>
    <row r="22" spans="1:118" s="38" customFormat="1" ht="130.5" hidden="1" customHeight="1" outlineLevel="3" x14ac:dyDescent="0.25">
      <c r="A22" s="225" t="s">
        <v>200</v>
      </c>
      <c r="B22" s="228" t="s">
        <v>391</v>
      </c>
      <c r="C22" s="147">
        <f t="shared" si="10"/>
        <v>1000</v>
      </c>
      <c r="D22" s="227">
        <v>1000</v>
      </c>
      <c r="E22" s="227">
        <v>0</v>
      </c>
      <c r="F22" s="227">
        <v>0</v>
      </c>
      <c r="G22" s="227">
        <v>0</v>
      </c>
      <c r="H22" s="147">
        <f t="shared" si="9"/>
        <v>1000</v>
      </c>
      <c r="I22" s="147">
        <v>1000</v>
      </c>
      <c r="J22" s="147">
        <v>0</v>
      </c>
      <c r="K22" s="147">
        <v>0</v>
      </c>
      <c r="L22" s="147">
        <v>0</v>
      </c>
      <c r="M22" s="147">
        <f t="shared" si="0"/>
        <v>100</v>
      </c>
      <c r="N22" s="147">
        <f t="shared" si="1"/>
        <v>0</v>
      </c>
      <c r="O22" s="147">
        <f t="shared" si="2"/>
        <v>100</v>
      </c>
      <c r="P22" s="147">
        <f t="shared" si="3"/>
        <v>0</v>
      </c>
      <c r="Q22" s="147" t="str">
        <f t="shared" si="4"/>
        <v>-</v>
      </c>
      <c r="R22" s="147">
        <f t="shared" si="5"/>
        <v>0</v>
      </c>
      <c r="S22" s="147" t="str">
        <f t="shared" si="6"/>
        <v>-</v>
      </c>
      <c r="T22" s="147">
        <f t="shared" si="7"/>
        <v>0</v>
      </c>
      <c r="U22" s="163"/>
      <c r="V22" s="92"/>
      <c r="W22" s="217"/>
      <c r="X22" s="142"/>
      <c r="Y22" s="218"/>
      <c r="Z22" s="143"/>
      <c r="AA22" s="142"/>
      <c r="AB22" s="219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</row>
    <row r="23" spans="1:118" s="38" customFormat="1" ht="258" hidden="1" customHeight="1" outlineLevel="3" x14ac:dyDescent="0.25">
      <c r="A23" s="225" t="s">
        <v>201</v>
      </c>
      <c r="B23" s="228" t="s">
        <v>532</v>
      </c>
      <c r="C23" s="147">
        <f t="shared" si="10"/>
        <v>10793.8</v>
      </c>
      <c r="D23" s="227">
        <v>10793.8</v>
      </c>
      <c r="E23" s="227">
        <v>0</v>
      </c>
      <c r="F23" s="227">
        <v>0</v>
      </c>
      <c r="G23" s="227">
        <v>0</v>
      </c>
      <c r="H23" s="147">
        <f t="shared" si="9"/>
        <v>10793.8</v>
      </c>
      <c r="I23" s="147">
        <v>10793.8</v>
      </c>
      <c r="J23" s="147">
        <v>0</v>
      </c>
      <c r="K23" s="147">
        <v>0</v>
      </c>
      <c r="L23" s="147">
        <v>0</v>
      </c>
      <c r="M23" s="147">
        <f t="shared" si="0"/>
        <v>100</v>
      </c>
      <c r="N23" s="147">
        <f t="shared" si="1"/>
        <v>0</v>
      </c>
      <c r="O23" s="147">
        <f t="shared" si="2"/>
        <v>100</v>
      </c>
      <c r="P23" s="147">
        <f t="shared" si="3"/>
        <v>0</v>
      </c>
      <c r="Q23" s="147" t="str">
        <f t="shared" si="4"/>
        <v>-</v>
      </c>
      <c r="R23" s="147">
        <f t="shared" si="5"/>
        <v>0</v>
      </c>
      <c r="S23" s="147" t="str">
        <f t="shared" si="6"/>
        <v>-</v>
      </c>
      <c r="T23" s="147">
        <f t="shared" si="7"/>
        <v>0</v>
      </c>
      <c r="U23" s="163"/>
      <c r="V23" s="92"/>
      <c r="W23" s="217"/>
      <c r="X23" s="142"/>
      <c r="Y23" s="218"/>
      <c r="Z23" s="143"/>
      <c r="AA23" s="142"/>
      <c r="AB23" s="219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</row>
    <row r="24" spans="1:118" s="221" customFormat="1" ht="72" customHeight="1" x14ac:dyDescent="0.25">
      <c r="A24" s="168">
        <v>2</v>
      </c>
      <c r="B24" s="154" t="s">
        <v>203</v>
      </c>
      <c r="C24" s="155">
        <f t="shared" si="10"/>
        <v>1683796</v>
      </c>
      <c r="D24" s="248">
        <f>D25+D37+D42+D48</f>
        <v>312035.59999999998</v>
      </c>
      <c r="E24" s="248">
        <f>E25+E37+E42+E48</f>
        <v>1332560.2</v>
      </c>
      <c r="F24" s="248">
        <f>F25+F37+F42+F48</f>
        <v>39200.199999999997</v>
      </c>
      <c r="G24" s="248">
        <f>G25+G37+G42+G48</f>
        <v>76671.3</v>
      </c>
      <c r="H24" s="155">
        <f>SUM(I24:K24)</f>
        <v>1681464.4</v>
      </c>
      <c r="I24" s="248">
        <f>I25+I37+I42+I48</f>
        <v>310543.59999999998</v>
      </c>
      <c r="J24" s="248">
        <f>J25+J37+J42+J48</f>
        <v>1332039</v>
      </c>
      <c r="K24" s="248">
        <f>K25+K37+K42+K48</f>
        <v>38881.800000000003</v>
      </c>
      <c r="L24" s="248">
        <f>L25+L37+L42+L48</f>
        <v>56070.5</v>
      </c>
      <c r="M24" s="155">
        <f t="shared" si="0"/>
        <v>99.9</v>
      </c>
      <c r="N24" s="155">
        <f t="shared" si="1"/>
        <v>2331.6</v>
      </c>
      <c r="O24" s="249">
        <f t="shared" si="2"/>
        <v>99.5</v>
      </c>
      <c r="P24" s="155">
        <f t="shared" si="3"/>
        <v>1492</v>
      </c>
      <c r="Q24" s="155">
        <f t="shared" si="4"/>
        <v>100</v>
      </c>
      <c r="R24" s="155">
        <f t="shared" si="5"/>
        <v>521.20000000000005</v>
      </c>
      <c r="S24" s="155">
        <f t="shared" si="6"/>
        <v>99.2</v>
      </c>
      <c r="T24" s="155">
        <f t="shared" si="7"/>
        <v>318.39999999999998</v>
      </c>
      <c r="U24" s="329"/>
      <c r="V24" s="92"/>
      <c r="W24" s="217"/>
      <c r="X24" s="160"/>
      <c r="Y24" s="218"/>
      <c r="Z24" s="157"/>
      <c r="AA24" s="160"/>
      <c r="AB24" s="219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</row>
    <row r="25" spans="1:118" s="4" customFormat="1" ht="41.25" customHeight="1" outlineLevel="1" x14ac:dyDescent="0.25">
      <c r="A25" s="178"/>
      <c r="B25" s="134" t="s">
        <v>66</v>
      </c>
      <c r="C25" s="135">
        <f>SUM(D25:F25)</f>
        <v>1569301.7</v>
      </c>
      <c r="D25" s="180">
        <f>D26+D29+D32+D35+D36</f>
        <v>214877.2</v>
      </c>
      <c r="E25" s="180">
        <f>E26+E29+E32+E35+E36</f>
        <v>1315224.3</v>
      </c>
      <c r="F25" s="180">
        <f>F26+F29+F32+F35+F36</f>
        <v>39200.199999999997</v>
      </c>
      <c r="G25" s="180">
        <f>G26+G29+G32+G35+G36</f>
        <v>76671.3</v>
      </c>
      <c r="H25" s="180">
        <f>SUM(I25:K25)</f>
        <v>1568061.8</v>
      </c>
      <c r="I25" s="180">
        <f>I26+I29+I32+I35+I36</f>
        <v>214476.79999999999</v>
      </c>
      <c r="J25" s="180">
        <f>J26+J29+J32+J35+J36</f>
        <v>1314703.2</v>
      </c>
      <c r="K25" s="180">
        <f>K26+K29+K32+K35+K36</f>
        <v>38881.800000000003</v>
      </c>
      <c r="L25" s="180">
        <f>L26+L29+L32+L35+L36</f>
        <v>56070.5</v>
      </c>
      <c r="M25" s="135">
        <f t="shared" si="0"/>
        <v>99.9</v>
      </c>
      <c r="N25" s="224">
        <f t="shared" si="1"/>
        <v>1239.9000000000001</v>
      </c>
      <c r="O25" s="135">
        <f t="shared" si="2"/>
        <v>99.8</v>
      </c>
      <c r="P25" s="135">
        <f t="shared" si="3"/>
        <v>400.4</v>
      </c>
      <c r="Q25" s="135">
        <f t="shared" si="4"/>
        <v>100</v>
      </c>
      <c r="R25" s="135">
        <f t="shared" si="5"/>
        <v>521.1</v>
      </c>
      <c r="S25" s="135">
        <f t="shared" si="6"/>
        <v>99.2</v>
      </c>
      <c r="T25" s="135">
        <f t="shared" si="7"/>
        <v>318.39999999999998</v>
      </c>
      <c r="U25" s="159"/>
      <c r="V25" s="92"/>
      <c r="W25" s="217"/>
      <c r="X25" s="160"/>
      <c r="Y25" s="218"/>
      <c r="Z25" s="157"/>
      <c r="AA25" s="160"/>
      <c r="AB25" s="219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</row>
    <row r="26" spans="1:118" s="142" customFormat="1" ht="34.5" customHeight="1" outlineLevel="2" collapsed="1" x14ac:dyDescent="0.25">
      <c r="A26" s="173" t="s">
        <v>104</v>
      </c>
      <c r="B26" s="237" t="s">
        <v>566</v>
      </c>
      <c r="C26" s="147">
        <f t="shared" si="10"/>
        <v>1486177.3</v>
      </c>
      <c r="D26" s="175">
        <f>D27+D28</f>
        <v>141101</v>
      </c>
      <c r="E26" s="175">
        <f>E27+E28</f>
        <v>1306539.3999999999</v>
      </c>
      <c r="F26" s="175">
        <f>F27+F28</f>
        <v>38536.9</v>
      </c>
      <c r="G26" s="175">
        <f>G27+G28</f>
        <v>73447</v>
      </c>
      <c r="H26" s="236">
        <f t="shared" ref="H26:H41" si="11">SUM(I26:K26)</f>
        <v>1484941.4</v>
      </c>
      <c r="I26" s="175">
        <f>I27+I28</f>
        <v>140704.6</v>
      </c>
      <c r="J26" s="175">
        <f>J27+J28</f>
        <v>1306018.3</v>
      </c>
      <c r="K26" s="175">
        <f>K27+K28</f>
        <v>38218.5</v>
      </c>
      <c r="L26" s="175">
        <f>L27+L28</f>
        <v>52846.2</v>
      </c>
      <c r="M26" s="175">
        <f t="shared" si="0"/>
        <v>99.9</v>
      </c>
      <c r="N26" s="175">
        <f t="shared" si="1"/>
        <v>1235.9000000000001</v>
      </c>
      <c r="O26" s="175">
        <f t="shared" si="2"/>
        <v>99.7</v>
      </c>
      <c r="P26" s="175">
        <f t="shared" si="3"/>
        <v>396.4</v>
      </c>
      <c r="Q26" s="175">
        <f t="shared" si="4"/>
        <v>100</v>
      </c>
      <c r="R26" s="175">
        <f t="shared" si="5"/>
        <v>521.1</v>
      </c>
      <c r="S26" s="175">
        <f t="shared" si="6"/>
        <v>99.2</v>
      </c>
      <c r="T26" s="175">
        <f t="shared" si="7"/>
        <v>318.39999999999998</v>
      </c>
      <c r="U26" s="163"/>
      <c r="V26" s="92"/>
      <c r="W26" s="217"/>
      <c r="Y26" s="218"/>
      <c r="Z26" s="143"/>
      <c r="AB26" s="219"/>
    </row>
    <row r="27" spans="1:118" s="142" customFormat="1" ht="72.75" hidden="1" customHeight="1" outlineLevel="3" x14ac:dyDescent="0.25">
      <c r="A27" s="234" t="s">
        <v>204</v>
      </c>
      <c r="B27" s="235" t="s">
        <v>82</v>
      </c>
      <c r="C27" s="147">
        <f t="shared" ref="C27:C41" si="12">SUM(D27:F27)</f>
        <v>472815.3</v>
      </c>
      <c r="D27" s="175">
        <v>62818.400000000001</v>
      </c>
      <c r="E27" s="175">
        <v>409996.9</v>
      </c>
      <c r="F27" s="175">
        <v>0</v>
      </c>
      <c r="G27" s="175">
        <v>57254</v>
      </c>
      <c r="H27" s="236">
        <f t="shared" si="11"/>
        <v>472814.1</v>
      </c>
      <c r="I27" s="175">
        <v>62817.2</v>
      </c>
      <c r="J27" s="175">
        <v>409996.9</v>
      </c>
      <c r="K27" s="175">
        <v>0</v>
      </c>
      <c r="L27" s="175">
        <v>40330.300000000003</v>
      </c>
      <c r="M27" s="175">
        <f t="shared" si="0"/>
        <v>100</v>
      </c>
      <c r="N27" s="175">
        <f t="shared" si="1"/>
        <v>1.2</v>
      </c>
      <c r="O27" s="175">
        <f t="shared" si="2"/>
        <v>100</v>
      </c>
      <c r="P27" s="175">
        <f t="shared" si="3"/>
        <v>1.2</v>
      </c>
      <c r="Q27" s="175">
        <f t="shared" si="4"/>
        <v>100</v>
      </c>
      <c r="R27" s="175">
        <f t="shared" si="5"/>
        <v>0</v>
      </c>
      <c r="S27" s="175" t="str">
        <f t="shared" si="6"/>
        <v>-</v>
      </c>
      <c r="T27" s="175">
        <f t="shared" si="7"/>
        <v>0</v>
      </c>
      <c r="U27" s="163"/>
      <c r="V27" s="92"/>
      <c r="W27" s="217"/>
      <c r="Y27" s="218"/>
      <c r="Z27" s="143"/>
      <c r="AB27" s="219"/>
    </row>
    <row r="28" spans="1:118" s="142" customFormat="1" ht="48" hidden="1" customHeight="1" outlineLevel="3" x14ac:dyDescent="0.25">
      <c r="A28" s="234" t="s">
        <v>205</v>
      </c>
      <c r="B28" s="235" t="s">
        <v>206</v>
      </c>
      <c r="C28" s="147">
        <f t="shared" si="12"/>
        <v>1013362</v>
      </c>
      <c r="D28" s="175">
        <v>78282.600000000006</v>
      </c>
      <c r="E28" s="175">
        <v>896542.5</v>
      </c>
      <c r="F28" s="175">
        <v>38536.9</v>
      </c>
      <c r="G28" s="175">
        <v>16193</v>
      </c>
      <c r="H28" s="236">
        <f t="shared" si="11"/>
        <v>1012127.3</v>
      </c>
      <c r="I28" s="175">
        <v>77887.399999999994</v>
      </c>
      <c r="J28" s="175">
        <v>896021.4</v>
      </c>
      <c r="K28" s="175">
        <v>38218.5</v>
      </c>
      <c r="L28" s="175">
        <v>12515.9</v>
      </c>
      <c r="M28" s="175">
        <f t="shared" si="0"/>
        <v>99.9</v>
      </c>
      <c r="N28" s="175">
        <f t="shared" si="1"/>
        <v>1234.7</v>
      </c>
      <c r="O28" s="175">
        <f t="shared" si="2"/>
        <v>99.5</v>
      </c>
      <c r="P28" s="175">
        <f t="shared" si="3"/>
        <v>395.2</v>
      </c>
      <c r="Q28" s="175">
        <f t="shared" si="4"/>
        <v>99.9</v>
      </c>
      <c r="R28" s="175">
        <f t="shared" si="5"/>
        <v>521.1</v>
      </c>
      <c r="S28" s="175">
        <f t="shared" si="6"/>
        <v>99.2</v>
      </c>
      <c r="T28" s="175">
        <f t="shared" si="7"/>
        <v>318.39999999999998</v>
      </c>
      <c r="U28" s="163"/>
      <c r="V28" s="92"/>
      <c r="W28" s="217"/>
      <c r="Y28" s="218"/>
      <c r="Z28" s="143"/>
      <c r="AB28" s="219"/>
    </row>
    <row r="29" spans="1:118" s="142" customFormat="1" ht="41.25" customHeight="1" outlineLevel="2" collapsed="1" x14ac:dyDescent="0.25">
      <c r="A29" s="234" t="s">
        <v>207</v>
      </c>
      <c r="B29" s="174" t="s">
        <v>562</v>
      </c>
      <c r="C29" s="147">
        <f t="shared" si="12"/>
        <v>68086.600000000006</v>
      </c>
      <c r="D29" s="175">
        <f>D30+D31</f>
        <v>67196.600000000006</v>
      </c>
      <c r="E29" s="175">
        <f>E30+E31</f>
        <v>890</v>
      </c>
      <c r="F29" s="175">
        <f>F30+F31</f>
        <v>0</v>
      </c>
      <c r="G29" s="175">
        <f>G30+G31</f>
        <v>3224.3</v>
      </c>
      <c r="H29" s="236">
        <f t="shared" si="11"/>
        <v>68086.600000000006</v>
      </c>
      <c r="I29" s="175">
        <f>I30+I31</f>
        <v>67196.600000000006</v>
      </c>
      <c r="J29" s="175">
        <f>J30+J31</f>
        <v>890</v>
      </c>
      <c r="K29" s="175">
        <f>K30+K31</f>
        <v>0</v>
      </c>
      <c r="L29" s="175">
        <f>L30+L31</f>
        <v>3224.3</v>
      </c>
      <c r="M29" s="175">
        <f t="shared" si="0"/>
        <v>100</v>
      </c>
      <c r="N29" s="175">
        <f t="shared" si="1"/>
        <v>0</v>
      </c>
      <c r="O29" s="175">
        <f t="shared" si="2"/>
        <v>100</v>
      </c>
      <c r="P29" s="175">
        <f t="shared" si="3"/>
        <v>0</v>
      </c>
      <c r="Q29" s="175">
        <f t="shared" si="4"/>
        <v>100</v>
      </c>
      <c r="R29" s="175">
        <f t="shared" si="5"/>
        <v>0</v>
      </c>
      <c r="S29" s="175" t="str">
        <f t="shared" si="6"/>
        <v>-</v>
      </c>
      <c r="T29" s="175">
        <f t="shared" si="7"/>
        <v>0</v>
      </c>
      <c r="U29" s="163"/>
      <c r="V29" s="92"/>
      <c r="W29" s="217"/>
      <c r="Y29" s="218"/>
      <c r="Z29" s="143"/>
      <c r="AB29" s="219"/>
    </row>
    <row r="30" spans="1:118" s="142" customFormat="1" ht="27" hidden="1" customHeight="1" outlineLevel="3" x14ac:dyDescent="0.25">
      <c r="A30" s="234" t="s">
        <v>208</v>
      </c>
      <c r="B30" s="235" t="s">
        <v>125</v>
      </c>
      <c r="C30" s="147">
        <f t="shared" si="12"/>
        <v>19366.900000000001</v>
      </c>
      <c r="D30" s="175">
        <v>18476.900000000001</v>
      </c>
      <c r="E30" s="175">
        <v>890</v>
      </c>
      <c r="F30" s="175">
        <v>0</v>
      </c>
      <c r="G30" s="175">
        <v>3224.3</v>
      </c>
      <c r="H30" s="236">
        <f t="shared" si="11"/>
        <v>19366.900000000001</v>
      </c>
      <c r="I30" s="198">
        <v>18476.900000000001</v>
      </c>
      <c r="J30" s="175">
        <v>890</v>
      </c>
      <c r="K30" s="175">
        <v>0</v>
      </c>
      <c r="L30" s="175">
        <v>3224.3</v>
      </c>
      <c r="M30" s="175">
        <f t="shared" si="0"/>
        <v>100</v>
      </c>
      <c r="N30" s="175">
        <f t="shared" si="1"/>
        <v>0</v>
      </c>
      <c r="O30" s="175">
        <f t="shared" si="2"/>
        <v>100</v>
      </c>
      <c r="P30" s="175">
        <f t="shared" si="3"/>
        <v>0</v>
      </c>
      <c r="Q30" s="175">
        <f t="shared" si="4"/>
        <v>100</v>
      </c>
      <c r="R30" s="175">
        <f t="shared" si="5"/>
        <v>0</v>
      </c>
      <c r="S30" s="175" t="str">
        <f t="shared" si="6"/>
        <v>-</v>
      </c>
      <c r="T30" s="175">
        <f t="shared" si="7"/>
        <v>0</v>
      </c>
      <c r="U30" s="163"/>
      <c r="V30" s="92"/>
      <c r="W30" s="217"/>
      <c r="Y30" s="218"/>
      <c r="Z30" s="143"/>
      <c r="AB30" s="219"/>
    </row>
    <row r="31" spans="1:118" s="142" customFormat="1" ht="60.75" hidden="1" customHeight="1" outlineLevel="3" x14ac:dyDescent="0.25">
      <c r="A31" s="234" t="s">
        <v>209</v>
      </c>
      <c r="B31" s="235" t="s">
        <v>126</v>
      </c>
      <c r="C31" s="147">
        <f t="shared" si="12"/>
        <v>48719.7</v>
      </c>
      <c r="D31" s="175">
        <v>48719.7</v>
      </c>
      <c r="E31" s="175">
        <v>0</v>
      </c>
      <c r="F31" s="175">
        <v>0</v>
      </c>
      <c r="G31" s="175">
        <v>0</v>
      </c>
      <c r="H31" s="236">
        <f t="shared" si="11"/>
        <v>48719.7</v>
      </c>
      <c r="I31" s="198">
        <v>48719.7</v>
      </c>
      <c r="J31" s="175">
        <v>0</v>
      </c>
      <c r="K31" s="175">
        <v>0</v>
      </c>
      <c r="L31" s="175">
        <v>0</v>
      </c>
      <c r="M31" s="175">
        <f t="shared" si="0"/>
        <v>100</v>
      </c>
      <c r="N31" s="175">
        <f t="shared" si="1"/>
        <v>0</v>
      </c>
      <c r="O31" s="175">
        <f t="shared" si="2"/>
        <v>100</v>
      </c>
      <c r="P31" s="175">
        <f t="shared" si="3"/>
        <v>0</v>
      </c>
      <c r="Q31" s="175" t="str">
        <f t="shared" si="4"/>
        <v>-</v>
      </c>
      <c r="R31" s="175">
        <f t="shared" si="5"/>
        <v>0</v>
      </c>
      <c r="S31" s="175" t="str">
        <f t="shared" si="6"/>
        <v>-</v>
      </c>
      <c r="T31" s="175">
        <f t="shared" si="7"/>
        <v>0</v>
      </c>
      <c r="U31" s="163"/>
      <c r="V31" s="92"/>
      <c r="W31" s="217"/>
      <c r="Y31" s="218"/>
      <c r="Z31" s="143"/>
      <c r="AB31" s="219"/>
    </row>
    <row r="32" spans="1:118" s="142" customFormat="1" ht="46.5" customHeight="1" outlineLevel="2" collapsed="1" x14ac:dyDescent="0.25">
      <c r="A32" s="234" t="s">
        <v>210</v>
      </c>
      <c r="B32" s="174" t="s">
        <v>565</v>
      </c>
      <c r="C32" s="147">
        <f t="shared" si="12"/>
        <v>10008.5</v>
      </c>
      <c r="D32" s="175">
        <f>D33+D34</f>
        <v>3251</v>
      </c>
      <c r="E32" s="175">
        <f>E33+E34</f>
        <v>6757.5</v>
      </c>
      <c r="F32" s="175">
        <f>F33+F34</f>
        <v>0</v>
      </c>
      <c r="G32" s="175">
        <f>G33+G34</f>
        <v>0</v>
      </c>
      <c r="H32" s="236">
        <f t="shared" si="11"/>
        <v>10008.5</v>
      </c>
      <c r="I32" s="175">
        <f>I33+I34</f>
        <v>3251</v>
      </c>
      <c r="J32" s="175">
        <f>J33+J34</f>
        <v>6757.5</v>
      </c>
      <c r="K32" s="175">
        <f>K33+K34</f>
        <v>0</v>
      </c>
      <c r="L32" s="175">
        <f>L33+L34</f>
        <v>0</v>
      </c>
      <c r="M32" s="175">
        <f t="shared" si="0"/>
        <v>100</v>
      </c>
      <c r="N32" s="175">
        <v>0</v>
      </c>
      <c r="O32" s="175">
        <f t="shared" si="2"/>
        <v>100</v>
      </c>
      <c r="P32" s="175">
        <v>0</v>
      </c>
      <c r="Q32" s="175">
        <f t="shared" si="4"/>
        <v>100</v>
      </c>
      <c r="R32" s="175">
        <f t="shared" si="5"/>
        <v>0</v>
      </c>
      <c r="S32" s="175" t="str">
        <f t="shared" si="6"/>
        <v>-</v>
      </c>
      <c r="T32" s="175">
        <f t="shared" si="7"/>
        <v>0</v>
      </c>
      <c r="U32" s="163"/>
      <c r="V32" s="92"/>
      <c r="W32" s="217"/>
      <c r="Y32" s="218"/>
      <c r="Z32" s="143"/>
      <c r="AB32" s="219"/>
    </row>
    <row r="33" spans="1:118" s="142" customFormat="1" ht="41.25" hidden="1" customHeight="1" outlineLevel="3" x14ac:dyDescent="0.25">
      <c r="A33" s="234" t="s">
        <v>211</v>
      </c>
      <c r="B33" s="235" t="s">
        <v>7</v>
      </c>
      <c r="C33" s="147">
        <f t="shared" si="12"/>
        <v>7828.5</v>
      </c>
      <c r="D33" s="175">
        <v>1071</v>
      </c>
      <c r="E33" s="175">
        <v>6757.5</v>
      </c>
      <c r="F33" s="175">
        <v>0</v>
      </c>
      <c r="G33" s="175">
        <v>0</v>
      </c>
      <c r="H33" s="236">
        <f t="shared" si="11"/>
        <v>7828.5</v>
      </c>
      <c r="I33" s="175">
        <v>1071</v>
      </c>
      <c r="J33" s="175">
        <v>6757.5</v>
      </c>
      <c r="K33" s="175">
        <v>0</v>
      </c>
      <c r="L33" s="175">
        <v>0</v>
      </c>
      <c r="M33" s="175">
        <f t="shared" si="0"/>
        <v>100</v>
      </c>
      <c r="N33" s="175">
        <f t="shared" ref="N33:N64" si="13">C33-H33</f>
        <v>0</v>
      </c>
      <c r="O33" s="175">
        <f t="shared" si="2"/>
        <v>100</v>
      </c>
      <c r="P33" s="175">
        <f t="shared" ref="P33:P64" si="14">D33-I33</f>
        <v>0</v>
      </c>
      <c r="Q33" s="175">
        <f t="shared" si="4"/>
        <v>100</v>
      </c>
      <c r="R33" s="175">
        <f t="shared" si="5"/>
        <v>0</v>
      </c>
      <c r="S33" s="175" t="str">
        <f t="shared" si="6"/>
        <v>-</v>
      </c>
      <c r="T33" s="175">
        <f t="shared" si="7"/>
        <v>0</v>
      </c>
      <c r="U33" s="163"/>
      <c r="V33" s="92"/>
      <c r="W33" s="217"/>
      <c r="Y33" s="218"/>
      <c r="Z33" s="143"/>
      <c r="AB33" s="219"/>
    </row>
    <row r="34" spans="1:118" s="142" customFormat="1" ht="41.25" hidden="1" customHeight="1" outlineLevel="3" x14ac:dyDescent="0.25">
      <c r="A34" s="234" t="s">
        <v>212</v>
      </c>
      <c r="B34" s="235" t="s">
        <v>213</v>
      </c>
      <c r="C34" s="147">
        <f t="shared" si="12"/>
        <v>2180</v>
      </c>
      <c r="D34" s="175">
        <v>2180</v>
      </c>
      <c r="E34" s="175">
        <v>0</v>
      </c>
      <c r="F34" s="175">
        <v>0</v>
      </c>
      <c r="G34" s="175">
        <v>0</v>
      </c>
      <c r="H34" s="236">
        <f t="shared" si="11"/>
        <v>2180</v>
      </c>
      <c r="I34" s="175">
        <v>2180</v>
      </c>
      <c r="J34" s="175">
        <v>0</v>
      </c>
      <c r="K34" s="175">
        <v>0</v>
      </c>
      <c r="L34" s="175">
        <v>0</v>
      </c>
      <c r="M34" s="175">
        <f t="shared" si="0"/>
        <v>100</v>
      </c>
      <c r="N34" s="175">
        <f t="shared" si="13"/>
        <v>0</v>
      </c>
      <c r="O34" s="175">
        <f t="shared" si="2"/>
        <v>100</v>
      </c>
      <c r="P34" s="175">
        <f t="shared" si="14"/>
        <v>0</v>
      </c>
      <c r="Q34" s="175" t="str">
        <f t="shared" si="4"/>
        <v>-</v>
      </c>
      <c r="R34" s="175">
        <f t="shared" si="5"/>
        <v>0</v>
      </c>
      <c r="S34" s="175" t="str">
        <f t="shared" si="6"/>
        <v>-</v>
      </c>
      <c r="T34" s="175">
        <f t="shared" si="7"/>
        <v>0</v>
      </c>
      <c r="U34" s="163"/>
      <c r="V34" s="92"/>
      <c r="W34" s="217"/>
      <c r="Y34" s="218"/>
      <c r="Z34" s="143"/>
      <c r="AB34" s="219"/>
    </row>
    <row r="35" spans="1:118" s="142" customFormat="1" ht="41.25" customHeight="1" outlineLevel="2" x14ac:dyDescent="0.25">
      <c r="A35" s="234" t="s">
        <v>214</v>
      </c>
      <c r="B35" s="237" t="s">
        <v>563</v>
      </c>
      <c r="C35" s="147">
        <f t="shared" si="12"/>
        <v>3186.7</v>
      </c>
      <c r="D35" s="175">
        <v>3186.7</v>
      </c>
      <c r="E35" s="175">
        <v>0</v>
      </c>
      <c r="F35" s="175">
        <v>0</v>
      </c>
      <c r="G35" s="175">
        <v>0</v>
      </c>
      <c r="H35" s="236">
        <f t="shared" si="11"/>
        <v>3186.7</v>
      </c>
      <c r="I35" s="175">
        <v>3186.7</v>
      </c>
      <c r="J35" s="175">
        <v>0</v>
      </c>
      <c r="K35" s="175">
        <v>0</v>
      </c>
      <c r="L35" s="175">
        <v>0</v>
      </c>
      <c r="M35" s="175">
        <f t="shared" si="0"/>
        <v>100</v>
      </c>
      <c r="N35" s="175">
        <f t="shared" si="13"/>
        <v>0</v>
      </c>
      <c r="O35" s="175">
        <f t="shared" si="2"/>
        <v>100</v>
      </c>
      <c r="P35" s="175">
        <f t="shared" si="14"/>
        <v>0</v>
      </c>
      <c r="Q35" s="175" t="str">
        <f t="shared" si="4"/>
        <v>-</v>
      </c>
      <c r="R35" s="175">
        <f t="shared" si="5"/>
        <v>0</v>
      </c>
      <c r="S35" s="175" t="str">
        <f t="shared" si="6"/>
        <v>-</v>
      </c>
      <c r="T35" s="162">
        <f t="shared" si="7"/>
        <v>0</v>
      </c>
      <c r="U35" s="163"/>
      <c r="V35" s="92"/>
      <c r="W35" s="217"/>
      <c r="Y35" s="218"/>
      <c r="Z35" s="143"/>
      <c r="AB35" s="219"/>
    </row>
    <row r="36" spans="1:118" s="142" customFormat="1" ht="41.25" customHeight="1" outlineLevel="2" x14ac:dyDescent="0.25">
      <c r="A36" s="234" t="s">
        <v>108</v>
      </c>
      <c r="B36" s="237" t="s">
        <v>564</v>
      </c>
      <c r="C36" s="147">
        <f t="shared" si="12"/>
        <v>1842.6</v>
      </c>
      <c r="D36" s="175">
        <v>141.9</v>
      </c>
      <c r="E36" s="175">
        <v>1037.4000000000001</v>
      </c>
      <c r="F36" s="175">
        <v>663.3</v>
      </c>
      <c r="G36" s="175"/>
      <c r="H36" s="236">
        <f t="shared" si="11"/>
        <v>1838.6</v>
      </c>
      <c r="I36" s="175">
        <v>137.9</v>
      </c>
      <c r="J36" s="175">
        <v>1037.4000000000001</v>
      </c>
      <c r="K36" s="175">
        <v>663.3</v>
      </c>
      <c r="L36" s="175"/>
      <c r="M36" s="175">
        <f t="shared" si="0"/>
        <v>99.8</v>
      </c>
      <c r="N36" s="175">
        <f t="shared" si="13"/>
        <v>4</v>
      </c>
      <c r="O36" s="175">
        <f t="shared" si="2"/>
        <v>97.2</v>
      </c>
      <c r="P36" s="175">
        <f t="shared" si="14"/>
        <v>4</v>
      </c>
      <c r="Q36" s="175">
        <f t="shared" si="4"/>
        <v>100</v>
      </c>
      <c r="R36" s="175">
        <f t="shared" si="5"/>
        <v>0</v>
      </c>
      <c r="S36" s="175">
        <f t="shared" si="6"/>
        <v>100</v>
      </c>
      <c r="T36" s="162">
        <f t="shared" si="7"/>
        <v>0</v>
      </c>
      <c r="U36" s="163"/>
      <c r="V36" s="92"/>
      <c r="W36" s="217"/>
      <c r="Y36" s="218"/>
      <c r="Z36" s="143"/>
      <c r="AB36" s="219"/>
    </row>
    <row r="37" spans="1:118" s="171" customFormat="1" ht="60" customHeight="1" outlineLevel="1" x14ac:dyDescent="0.25">
      <c r="A37" s="178"/>
      <c r="B37" s="134" t="s">
        <v>67</v>
      </c>
      <c r="C37" s="135">
        <f t="shared" si="12"/>
        <v>5039.5</v>
      </c>
      <c r="D37" s="135">
        <f>D38</f>
        <v>5039.5</v>
      </c>
      <c r="E37" s="135">
        <f>E38</f>
        <v>0</v>
      </c>
      <c r="F37" s="135">
        <f>F38</f>
        <v>0</v>
      </c>
      <c r="G37" s="135">
        <f>G38</f>
        <v>0</v>
      </c>
      <c r="H37" s="180">
        <f t="shared" si="11"/>
        <v>4819.6000000000004</v>
      </c>
      <c r="I37" s="135">
        <f>I38</f>
        <v>4819.6000000000004</v>
      </c>
      <c r="J37" s="135">
        <f>J38</f>
        <v>0</v>
      </c>
      <c r="K37" s="135">
        <f>K38</f>
        <v>0</v>
      </c>
      <c r="L37" s="135">
        <f>L38</f>
        <v>0</v>
      </c>
      <c r="M37" s="135">
        <f t="shared" si="0"/>
        <v>95.6</v>
      </c>
      <c r="N37" s="135">
        <f t="shared" si="13"/>
        <v>219.9</v>
      </c>
      <c r="O37" s="135">
        <f t="shared" si="2"/>
        <v>95.6</v>
      </c>
      <c r="P37" s="135">
        <f t="shared" si="14"/>
        <v>219.9</v>
      </c>
      <c r="Q37" s="135" t="str">
        <f t="shared" si="4"/>
        <v>-</v>
      </c>
      <c r="R37" s="135">
        <f t="shared" si="5"/>
        <v>0</v>
      </c>
      <c r="S37" s="135" t="str">
        <f t="shared" si="6"/>
        <v>-</v>
      </c>
      <c r="T37" s="135">
        <f t="shared" si="7"/>
        <v>0</v>
      </c>
      <c r="U37" s="159"/>
      <c r="V37" s="92"/>
      <c r="W37" s="217"/>
      <c r="X37" s="160"/>
      <c r="Y37" s="218"/>
      <c r="Z37" s="157"/>
      <c r="AA37" s="160"/>
      <c r="AB37" s="219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</row>
    <row r="38" spans="1:118" s="38" customFormat="1" ht="41.25" customHeight="1" outlineLevel="2" collapsed="1" x14ac:dyDescent="0.25">
      <c r="A38" s="238" t="s">
        <v>114</v>
      </c>
      <c r="B38" s="239" t="s">
        <v>567</v>
      </c>
      <c r="C38" s="147">
        <f t="shared" si="12"/>
        <v>5039.5</v>
      </c>
      <c r="D38" s="198">
        <f>D39+D40+D41</f>
        <v>5039.5</v>
      </c>
      <c r="E38" s="198">
        <f>E39+E40+E41</f>
        <v>0</v>
      </c>
      <c r="F38" s="198">
        <f>F39+F40+F41</f>
        <v>0</v>
      </c>
      <c r="G38" s="198">
        <f>G39+G40+G41</f>
        <v>0</v>
      </c>
      <c r="H38" s="236">
        <f t="shared" si="11"/>
        <v>4819.6000000000004</v>
      </c>
      <c r="I38" s="198">
        <f>I39+I40+I41</f>
        <v>4819.6000000000004</v>
      </c>
      <c r="J38" s="198">
        <f>J39+J40+J41</f>
        <v>0</v>
      </c>
      <c r="K38" s="198">
        <f>K39+K40+K41</f>
        <v>0</v>
      </c>
      <c r="L38" s="198">
        <f>L39+L40+L41</f>
        <v>0</v>
      </c>
      <c r="M38" s="147">
        <f t="shared" si="0"/>
        <v>95.6</v>
      </c>
      <c r="N38" s="147">
        <f t="shared" si="13"/>
        <v>219.9</v>
      </c>
      <c r="O38" s="147">
        <f t="shared" si="2"/>
        <v>95.6</v>
      </c>
      <c r="P38" s="147">
        <f t="shared" si="14"/>
        <v>219.9</v>
      </c>
      <c r="Q38" s="147" t="str">
        <f t="shared" si="4"/>
        <v>-</v>
      </c>
      <c r="R38" s="147">
        <f t="shared" si="5"/>
        <v>0</v>
      </c>
      <c r="S38" s="147" t="str">
        <f t="shared" si="6"/>
        <v>-</v>
      </c>
      <c r="T38" s="147">
        <f t="shared" si="7"/>
        <v>0</v>
      </c>
      <c r="U38" s="163"/>
      <c r="V38" s="92"/>
      <c r="W38" s="217"/>
      <c r="X38" s="142"/>
      <c r="Y38" s="218"/>
      <c r="Z38" s="143"/>
      <c r="AA38" s="142"/>
      <c r="AB38" s="219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2"/>
      <c r="DE38" s="142"/>
      <c r="DF38" s="142"/>
      <c r="DG38" s="142"/>
      <c r="DH38" s="142"/>
      <c r="DI38" s="142"/>
      <c r="DJ38" s="142"/>
      <c r="DK38" s="142"/>
      <c r="DL38" s="142"/>
      <c r="DM38" s="142"/>
      <c r="DN38" s="142"/>
    </row>
    <row r="39" spans="1:118" s="38" customFormat="1" ht="31.5" hidden="1" outlineLevel="3" x14ac:dyDescent="0.25">
      <c r="A39" s="240" t="s">
        <v>200</v>
      </c>
      <c r="B39" s="241" t="s">
        <v>6</v>
      </c>
      <c r="C39" s="227">
        <f t="shared" si="12"/>
        <v>3434.3</v>
      </c>
      <c r="D39" s="242">
        <v>3434.3</v>
      </c>
      <c r="E39" s="242">
        <v>0</v>
      </c>
      <c r="F39" s="242">
        <v>0</v>
      </c>
      <c r="G39" s="242">
        <v>0</v>
      </c>
      <c r="H39" s="243">
        <f t="shared" si="11"/>
        <v>3419.1</v>
      </c>
      <c r="I39" s="242">
        <v>3419.1</v>
      </c>
      <c r="J39" s="242">
        <v>0</v>
      </c>
      <c r="K39" s="242">
        <v>0</v>
      </c>
      <c r="L39" s="242">
        <v>0</v>
      </c>
      <c r="M39" s="227">
        <f t="shared" si="0"/>
        <v>99.6</v>
      </c>
      <c r="N39" s="227">
        <f t="shared" si="13"/>
        <v>15.2</v>
      </c>
      <c r="O39" s="227">
        <f t="shared" si="2"/>
        <v>99.6</v>
      </c>
      <c r="P39" s="227">
        <f t="shared" si="14"/>
        <v>15.2</v>
      </c>
      <c r="Q39" s="227" t="str">
        <f t="shared" si="4"/>
        <v>-</v>
      </c>
      <c r="R39" s="227">
        <f t="shared" si="5"/>
        <v>0</v>
      </c>
      <c r="S39" s="227" t="str">
        <f t="shared" si="6"/>
        <v>-</v>
      </c>
      <c r="T39" s="227">
        <f t="shared" si="7"/>
        <v>0</v>
      </c>
      <c r="U39" s="163"/>
      <c r="V39" s="92"/>
      <c r="W39" s="217"/>
      <c r="X39" s="142"/>
      <c r="Y39" s="218"/>
      <c r="Z39" s="143"/>
      <c r="AA39" s="142"/>
      <c r="AB39" s="219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</row>
    <row r="40" spans="1:118" s="38" customFormat="1" ht="41.25" hidden="1" customHeight="1" outlineLevel="3" x14ac:dyDescent="0.25">
      <c r="A40" s="244" t="s">
        <v>201</v>
      </c>
      <c r="B40" s="245" t="s">
        <v>215</v>
      </c>
      <c r="C40" s="147">
        <f t="shared" si="12"/>
        <v>1068.4000000000001</v>
      </c>
      <c r="D40" s="198">
        <v>1068.4000000000001</v>
      </c>
      <c r="E40" s="198">
        <v>0</v>
      </c>
      <c r="F40" s="198">
        <v>0</v>
      </c>
      <c r="G40" s="198">
        <v>0</v>
      </c>
      <c r="H40" s="236">
        <f t="shared" si="11"/>
        <v>863.7</v>
      </c>
      <c r="I40" s="198">
        <v>863.7</v>
      </c>
      <c r="J40" s="198">
        <v>0</v>
      </c>
      <c r="K40" s="198">
        <v>0</v>
      </c>
      <c r="L40" s="198">
        <v>0</v>
      </c>
      <c r="M40" s="147">
        <f t="shared" si="0"/>
        <v>80.8</v>
      </c>
      <c r="N40" s="147">
        <f t="shared" si="13"/>
        <v>204.7</v>
      </c>
      <c r="O40" s="147">
        <f t="shared" si="2"/>
        <v>80.8</v>
      </c>
      <c r="P40" s="147">
        <f t="shared" si="14"/>
        <v>204.7</v>
      </c>
      <c r="Q40" s="147" t="str">
        <f t="shared" si="4"/>
        <v>-</v>
      </c>
      <c r="R40" s="147">
        <f t="shared" si="5"/>
        <v>0</v>
      </c>
      <c r="S40" s="147" t="str">
        <f t="shared" si="6"/>
        <v>-</v>
      </c>
      <c r="T40" s="147">
        <f t="shared" si="7"/>
        <v>0</v>
      </c>
      <c r="U40" s="163"/>
      <c r="V40" s="92"/>
      <c r="W40" s="217"/>
      <c r="X40" s="142"/>
      <c r="Y40" s="218"/>
      <c r="Z40" s="143"/>
      <c r="AA40" s="142"/>
      <c r="AB40" s="219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42"/>
      <c r="DK40" s="142"/>
      <c r="DL40" s="142"/>
      <c r="DM40" s="142"/>
      <c r="DN40" s="142"/>
    </row>
    <row r="41" spans="1:118" s="38" customFormat="1" ht="41.25" hidden="1" customHeight="1" outlineLevel="3" x14ac:dyDescent="0.25">
      <c r="A41" s="234" t="s">
        <v>202</v>
      </c>
      <c r="B41" s="245" t="s">
        <v>216</v>
      </c>
      <c r="C41" s="147">
        <f t="shared" si="12"/>
        <v>536.79999999999995</v>
      </c>
      <c r="D41" s="175">
        <v>536.79999999999995</v>
      </c>
      <c r="E41" s="175">
        <v>0</v>
      </c>
      <c r="F41" s="175">
        <v>0</v>
      </c>
      <c r="G41" s="175">
        <v>0</v>
      </c>
      <c r="H41" s="236">
        <f t="shared" si="11"/>
        <v>536.79999999999995</v>
      </c>
      <c r="I41" s="175">
        <v>536.79999999999995</v>
      </c>
      <c r="J41" s="175">
        <v>0</v>
      </c>
      <c r="K41" s="175">
        <v>0</v>
      </c>
      <c r="L41" s="175">
        <v>0</v>
      </c>
      <c r="M41" s="246">
        <f t="shared" ref="M41:M72" si="15">IFERROR(H41/C41*100,"-")</f>
        <v>100</v>
      </c>
      <c r="N41" s="246">
        <f t="shared" si="13"/>
        <v>0</v>
      </c>
      <c r="O41" s="246">
        <f t="shared" ref="O41:O72" si="16">IFERROR(I41/D41*100,"-")</f>
        <v>100</v>
      </c>
      <c r="P41" s="246">
        <f t="shared" si="14"/>
        <v>0</v>
      </c>
      <c r="Q41" s="147" t="str">
        <f t="shared" ref="Q41:Q72" si="17">IFERROR(J41/E41*100,"-")</f>
        <v>-</v>
      </c>
      <c r="R41" s="246">
        <f t="shared" ref="R41:R72" si="18">E41-J41</f>
        <v>0</v>
      </c>
      <c r="S41" s="246" t="str">
        <f t="shared" ref="S41:S72" si="19">IFERROR(K41/F41*100,"-")</f>
        <v>-</v>
      </c>
      <c r="T41" s="246">
        <f t="shared" ref="T41:T72" si="20">F41-K41</f>
        <v>0</v>
      </c>
      <c r="U41" s="159"/>
      <c r="V41" s="92"/>
      <c r="W41" s="217"/>
      <c r="X41" s="142"/>
      <c r="Y41" s="218"/>
      <c r="Z41" s="143"/>
      <c r="AA41" s="142"/>
      <c r="AB41" s="219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2"/>
    </row>
    <row r="42" spans="1:118" s="171" customFormat="1" ht="41.25" customHeight="1" outlineLevel="1" x14ac:dyDescent="0.25">
      <c r="A42" s="178"/>
      <c r="B42" s="134" t="s">
        <v>68</v>
      </c>
      <c r="C42" s="135">
        <f t="shared" ref="C42:C48" si="21">SUM(D42:F42)</f>
        <v>109190.5</v>
      </c>
      <c r="D42" s="135">
        <f>D43+D44+D46</f>
        <v>91854.6</v>
      </c>
      <c r="E42" s="135">
        <f>E43+E44+E46</f>
        <v>17335.900000000001</v>
      </c>
      <c r="F42" s="135">
        <f>F43+F44+F46</f>
        <v>0</v>
      </c>
      <c r="G42" s="135">
        <f>G43+G44+G46</f>
        <v>0</v>
      </c>
      <c r="H42" s="135">
        <f t="shared" ref="H42:H48" si="22">SUM(I42:K42)</f>
        <v>108318.7</v>
      </c>
      <c r="I42" s="135">
        <f>I43+I44+I46</f>
        <v>90982.9</v>
      </c>
      <c r="J42" s="135">
        <f>J43+J44+J46</f>
        <v>17335.8</v>
      </c>
      <c r="K42" s="135">
        <f>K43+K44+K46</f>
        <v>0</v>
      </c>
      <c r="L42" s="135">
        <f>L43+L44+L46</f>
        <v>0</v>
      </c>
      <c r="M42" s="135">
        <f t="shared" si="15"/>
        <v>99.2</v>
      </c>
      <c r="N42" s="135">
        <f t="shared" si="13"/>
        <v>871.8</v>
      </c>
      <c r="O42" s="135">
        <f t="shared" si="16"/>
        <v>99.1</v>
      </c>
      <c r="P42" s="135">
        <f t="shared" si="14"/>
        <v>871.7</v>
      </c>
      <c r="Q42" s="135">
        <f t="shared" si="17"/>
        <v>100</v>
      </c>
      <c r="R42" s="135">
        <f t="shared" si="18"/>
        <v>0.1</v>
      </c>
      <c r="S42" s="135" t="str">
        <f t="shared" si="19"/>
        <v>-</v>
      </c>
      <c r="T42" s="135">
        <f t="shared" si="20"/>
        <v>0</v>
      </c>
      <c r="U42" s="159"/>
      <c r="V42" s="92"/>
      <c r="W42" s="217"/>
      <c r="X42" s="160"/>
      <c r="Y42" s="218"/>
      <c r="Z42" s="157"/>
      <c r="AA42" s="160"/>
      <c r="AB42" s="219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</row>
    <row r="43" spans="1:118" s="38" customFormat="1" ht="39.75" customHeight="1" outlineLevel="2" x14ac:dyDescent="0.25">
      <c r="A43" s="234" t="s">
        <v>117</v>
      </c>
      <c r="B43" s="237" t="s">
        <v>569</v>
      </c>
      <c r="C43" s="147">
        <f t="shared" si="21"/>
        <v>75387.399999999994</v>
      </c>
      <c r="D43" s="175">
        <v>75387.399999999994</v>
      </c>
      <c r="E43" s="147">
        <v>0</v>
      </c>
      <c r="F43" s="247">
        <v>0</v>
      </c>
      <c r="G43" s="247">
        <v>0</v>
      </c>
      <c r="H43" s="175">
        <f t="shared" si="22"/>
        <v>75259.7</v>
      </c>
      <c r="I43" s="198">
        <v>75259.7</v>
      </c>
      <c r="J43" s="175">
        <v>0</v>
      </c>
      <c r="K43" s="175">
        <v>0</v>
      </c>
      <c r="L43" s="175">
        <v>0</v>
      </c>
      <c r="M43" s="247">
        <f t="shared" si="15"/>
        <v>99.8</v>
      </c>
      <c r="N43" s="247">
        <f t="shared" si="13"/>
        <v>127.7</v>
      </c>
      <c r="O43" s="147">
        <f t="shared" si="16"/>
        <v>99.8</v>
      </c>
      <c r="P43" s="147">
        <f t="shared" si="14"/>
        <v>127.7</v>
      </c>
      <c r="Q43" s="147" t="str">
        <f t="shared" si="17"/>
        <v>-</v>
      </c>
      <c r="R43" s="147">
        <f t="shared" si="18"/>
        <v>0</v>
      </c>
      <c r="S43" s="147" t="str">
        <f t="shared" si="19"/>
        <v>-</v>
      </c>
      <c r="T43" s="147">
        <f t="shared" si="20"/>
        <v>0</v>
      </c>
      <c r="U43" s="163"/>
      <c r="V43" s="92"/>
      <c r="W43" s="217"/>
      <c r="X43" s="142"/>
      <c r="Y43" s="218"/>
      <c r="Z43" s="143"/>
      <c r="AA43" s="142"/>
      <c r="AB43" s="219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</row>
    <row r="44" spans="1:118" s="38" customFormat="1" ht="63" customHeight="1" outlineLevel="2" collapsed="1" x14ac:dyDescent="0.25">
      <c r="A44" s="234" t="s">
        <v>118</v>
      </c>
      <c r="B44" s="237" t="s">
        <v>568</v>
      </c>
      <c r="C44" s="147">
        <f t="shared" si="21"/>
        <v>11968</v>
      </c>
      <c r="D44" s="175">
        <f>D45</f>
        <v>11968</v>
      </c>
      <c r="E44" s="175">
        <f>E45</f>
        <v>0</v>
      </c>
      <c r="F44" s="175">
        <f>F45</f>
        <v>0</v>
      </c>
      <c r="G44" s="175">
        <f>G45</f>
        <v>0</v>
      </c>
      <c r="H44" s="175">
        <f t="shared" si="22"/>
        <v>11967.5</v>
      </c>
      <c r="I44" s="175">
        <v>11967.5</v>
      </c>
      <c r="J44" s="175">
        <f>J45</f>
        <v>0</v>
      </c>
      <c r="K44" s="175">
        <f>K45</f>
        <v>0</v>
      </c>
      <c r="L44" s="175">
        <f>L45</f>
        <v>0</v>
      </c>
      <c r="M44" s="247">
        <f t="shared" si="15"/>
        <v>100</v>
      </c>
      <c r="N44" s="247">
        <f t="shared" si="13"/>
        <v>0.5</v>
      </c>
      <c r="O44" s="147">
        <f t="shared" si="16"/>
        <v>100</v>
      </c>
      <c r="P44" s="147">
        <f t="shared" si="14"/>
        <v>0.5</v>
      </c>
      <c r="Q44" s="147" t="str">
        <f t="shared" si="17"/>
        <v>-</v>
      </c>
      <c r="R44" s="147">
        <f t="shared" si="18"/>
        <v>0</v>
      </c>
      <c r="S44" s="147" t="str">
        <f t="shared" si="19"/>
        <v>-</v>
      </c>
      <c r="T44" s="147">
        <f t="shared" si="20"/>
        <v>0</v>
      </c>
      <c r="U44" s="163"/>
      <c r="V44" s="92"/>
      <c r="W44" s="217"/>
      <c r="X44" s="142"/>
      <c r="Y44" s="218"/>
      <c r="Z44" s="143"/>
      <c r="AA44" s="142"/>
      <c r="AB44" s="219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</row>
    <row r="45" spans="1:118" s="38" customFormat="1" ht="41.25" hidden="1" customHeight="1" outlineLevel="3" x14ac:dyDescent="0.25">
      <c r="A45" s="234" t="s">
        <v>185</v>
      </c>
      <c r="B45" s="235" t="s">
        <v>151</v>
      </c>
      <c r="C45" s="147">
        <f t="shared" si="21"/>
        <v>11968</v>
      </c>
      <c r="D45" s="175">
        <v>11968</v>
      </c>
      <c r="E45" s="175">
        <v>0</v>
      </c>
      <c r="F45" s="175">
        <v>0</v>
      </c>
      <c r="G45" s="175">
        <v>0</v>
      </c>
      <c r="H45" s="175">
        <f t="shared" si="22"/>
        <v>11967.5</v>
      </c>
      <c r="I45" s="175">
        <v>11967.5</v>
      </c>
      <c r="J45" s="175">
        <v>0</v>
      </c>
      <c r="K45" s="175">
        <v>0</v>
      </c>
      <c r="L45" s="175">
        <v>0</v>
      </c>
      <c r="M45" s="247">
        <f t="shared" si="15"/>
        <v>100</v>
      </c>
      <c r="N45" s="247">
        <f t="shared" si="13"/>
        <v>0.5</v>
      </c>
      <c r="O45" s="147">
        <f t="shared" si="16"/>
        <v>100</v>
      </c>
      <c r="P45" s="147">
        <f t="shared" si="14"/>
        <v>0.5</v>
      </c>
      <c r="Q45" s="147" t="str">
        <f t="shared" si="17"/>
        <v>-</v>
      </c>
      <c r="R45" s="147">
        <f t="shared" si="18"/>
        <v>0</v>
      </c>
      <c r="S45" s="147" t="str">
        <f t="shared" si="19"/>
        <v>-</v>
      </c>
      <c r="T45" s="147">
        <f t="shared" si="20"/>
        <v>0</v>
      </c>
      <c r="U45" s="163"/>
      <c r="V45" s="92"/>
      <c r="W45" s="217"/>
      <c r="X45" s="142"/>
      <c r="Y45" s="218"/>
      <c r="Z45" s="143"/>
      <c r="AA45" s="142"/>
      <c r="AB45" s="219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2"/>
    </row>
    <row r="46" spans="1:118" s="38" customFormat="1" ht="41.25" customHeight="1" outlineLevel="2" collapsed="1" x14ac:dyDescent="0.25">
      <c r="A46" s="234" t="s">
        <v>119</v>
      </c>
      <c r="B46" s="237" t="s">
        <v>570</v>
      </c>
      <c r="C46" s="147">
        <f t="shared" si="21"/>
        <v>21835.1</v>
      </c>
      <c r="D46" s="175">
        <f>D47</f>
        <v>4499.2</v>
      </c>
      <c r="E46" s="175">
        <f>E47</f>
        <v>17335.900000000001</v>
      </c>
      <c r="F46" s="175">
        <f>F47</f>
        <v>0</v>
      </c>
      <c r="G46" s="175">
        <f>G47</f>
        <v>0</v>
      </c>
      <c r="H46" s="175">
        <f t="shared" si="22"/>
        <v>21091.5</v>
      </c>
      <c r="I46" s="175">
        <f>I47</f>
        <v>3755.7</v>
      </c>
      <c r="J46" s="175">
        <f>J47</f>
        <v>17335.8</v>
      </c>
      <c r="K46" s="175">
        <f>K47</f>
        <v>0</v>
      </c>
      <c r="L46" s="175">
        <f>L47</f>
        <v>0</v>
      </c>
      <c r="M46" s="247">
        <f t="shared" si="15"/>
        <v>96.6</v>
      </c>
      <c r="N46" s="247">
        <f t="shared" si="13"/>
        <v>743.6</v>
      </c>
      <c r="O46" s="147">
        <f t="shared" si="16"/>
        <v>83.5</v>
      </c>
      <c r="P46" s="147">
        <f t="shared" si="14"/>
        <v>743.5</v>
      </c>
      <c r="Q46" s="147">
        <f t="shared" si="17"/>
        <v>100</v>
      </c>
      <c r="R46" s="147">
        <f t="shared" si="18"/>
        <v>0.1</v>
      </c>
      <c r="S46" s="147" t="str">
        <f t="shared" si="19"/>
        <v>-</v>
      </c>
      <c r="T46" s="147">
        <f t="shared" si="20"/>
        <v>0</v>
      </c>
      <c r="U46" s="163"/>
      <c r="V46" s="92"/>
      <c r="W46" s="217"/>
      <c r="X46" s="142"/>
      <c r="Y46" s="218"/>
      <c r="Z46" s="143"/>
      <c r="AA46" s="142"/>
      <c r="AB46" s="219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</row>
    <row r="47" spans="1:118" s="38" customFormat="1" ht="41.25" hidden="1" customHeight="1" outlineLevel="3" x14ac:dyDescent="0.25">
      <c r="A47" s="234" t="s">
        <v>322</v>
      </c>
      <c r="B47" s="235" t="s">
        <v>217</v>
      </c>
      <c r="C47" s="147">
        <f t="shared" si="21"/>
        <v>21835.1</v>
      </c>
      <c r="D47" s="175">
        <v>4499.2</v>
      </c>
      <c r="E47" s="175">
        <v>17335.900000000001</v>
      </c>
      <c r="F47" s="175">
        <v>0</v>
      </c>
      <c r="G47" s="175">
        <v>0</v>
      </c>
      <c r="H47" s="175">
        <f t="shared" si="22"/>
        <v>21091.5</v>
      </c>
      <c r="I47" s="175">
        <v>3755.7</v>
      </c>
      <c r="J47" s="175">
        <v>17335.8</v>
      </c>
      <c r="K47" s="175">
        <v>0</v>
      </c>
      <c r="L47" s="175">
        <v>0</v>
      </c>
      <c r="M47" s="247">
        <f t="shared" si="15"/>
        <v>96.6</v>
      </c>
      <c r="N47" s="247">
        <f t="shared" si="13"/>
        <v>743.6</v>
      </c>
      <c r="O47" s="147">
        <f t="shared" si="16"/>
        <v>83.5</v>
      </c>
      <c r="P47" s="147">
        <f t="shared" si="14"/>
        <v>743.5</v>
      </c>
      <c r="Q47" s="147">
        <f t="shared" si="17"/>
        <v>100</v>
      </c>
      <c r="R47" s="147">
        <f t="shared" si="18"/>
        <v>0.1</v>
      </c>
      <c r="S47" s="147" t="str">
        <f t="shared" si="19"/>
        <v>-</v>
      </c>
      <c r="T47" s="147">
        <f t="shared" si="20"/>
        <v>0</v>
      </c>
      <c r="U47" s="163"/>
      <c r="V47" s="92"/>
      <c r="W47" s="217"/>
      <c r="X47" s="142"/>
      <c r="Y47" s="218"/>
      <c r="Z47" s="143"/>
      <c r="AA47" s="142"/>
      <c r="AB47" s="219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</row>
    <row r="48" spans="1:118" s="171" customFormat="1" ht="66" customHeight="1" outlineLevel="1" x14ac:dyDescent="0.25">
      <c r="A48" s="178"/>
      <c r="B48" s="134" t="s">
        <v>69</v>
      </c>
      <c r="C48" s="135">
        <f t="shared" si="21"/>
        <v>264.3</v>
      </c>
      <c r="D48" s="135">
        <f>D49</f>
        <v>264.3</v>
      </c>
      <c r="E48" s="135">
        <f>E49</f>
        <v>0</v>
      </c>
      <c r="F48" s="135">
        <f>F49+F50+F52</f>
        <v>0</v>
      </c>
      <c r="G48" s="135">
        <f>G49+G50+G52</f>
        <v>0</v>
      </c>
      <c r="H48" s="135">
        <f t="shared" si="22"/>
        <v>264.3</v>
      </c>
      <c r="I48" s="135">
        <f>I49</f>
        <v>264.3</v>
      </c>
      <c r="J48" s="135">
        <f>J49</f>
        <v>0</v>
      </c>
      <c r="K48" s="135">
        <f>K49</f>
        <v>0</v>
      </c>
      <c r="L48" s="135">
        <f>L49+L50+L52</f>
        <v>0</v>
      </c>
      <c r="M48" s="135">
        <f t="shared" si="15"/>
        <v>100</v>
      </c>
      <c r="N48" s="135">
        <f t="shared" si="13"/>
        <v>0</v>
      </c>
      <c r="O48" s="135">
        <f t="shared" si="16"/>
        <v>100</v>
      </c>
      <c r="P48" s="135">
        <f t="shared" si="14"/>
        <v>0</v>
      </c>
      <c r="Q48" s="135" t="str">
        <f t="shared" si="17"/>
        <v>-</v>
      </c>
      <c r="R48" s="135">
        <f t="shared" si="18"/>
        <v>0</v>
      </c>
      <c r="S48" s="135" t="str">
        <f t="shared" si="19"/>
        <v>-</v>
      </c>
      <c r="T48" s="135">
        <f t="shared" si="20"/>
        <v>0</v>
      </c>
      <c r="U48" s="159"/>
      <c r="V48" s="92"/>
      <c r="W48" s="217"/>
      <c r="X48" s="160"/>
      <c r="Y48" s="218"/>
      <c r="Z48" s="157"/>
      <c r="AA48" s="160"/>
      <c r="AB48" s="219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</row>
    <row r="49" spans="1:118" s="142" customFormat="1" ht="49.5" customHeight="1" outlineLevel="2" x14ac:dyDescent="0.25">
      <c r="A49" s="234" t="s">
        <v>128</v>
      </c>
      <c r="B49" s="235" t="s">
        <v>714</v>
      </c>
      <c r="C49" s="175">
        <f>D49</f>
        <v>264.3</v>
      </c>
      <c r="D49" s="175">
        <v>264.3</v>
      </c>
      <c r="E49" s="175">
        <v>0</v>
      </c>
      <c r="F49" s="175">
        <v>0</v>
      </c>
      <c r="G49" s="175">
        <v>0</v>
      </c>
      <c r="H49" s="175">
        <f>I49</f>
        <v>264.3</v>
      </c>
      <c r="I49" s="175">
        <v>264.3</v>
      </c>
      <c r="J49" s="175">
        <v>0</v>
      </c>
      <c r="K49" s="175">
        <v>0</v>
      </c>
      <c r="L49" s="175">
        <v>0</v>
      </c>
      <c r="M49" s="175">
        <f t="shared" si="15"/>
        <v>100</v>
      </c>
      <c r="N49" s="175">
        <f t="shared" si="13"/>
        <v>0</v>
      </c>
      <c r="O49" s="175">
        <f t="shared" si="16"/>
        <v>100</v>
      </c>
      <c r="P49" s="175">
        <f t="shared" si="14"/>
        <v>0</v>
      </c>
      <c r="Q49" s="175" t="str">
        <f t="shared" si="17"/>
        <v>-</v>
      </c>
      <c r="R49" s="175">
        <f t="shared" si="18"/>
        <v>0</v>
      </c>
      <c r="S49" s="175" t="str">
        <f t="shared" si="19"/>
        <v>-</v>
      </c>
      <c r="T49" s="175">
        <f t="shared" si="20"/>
        <v>0</v>
      </c>
      <c r="U49" s="163"/>
      <c r="V49" s="250"/>
      <c r="W49" s="165"/>
      <c r="Y49" s="251"/>
      <c r="Z49" s="143"/>
      <c r="AB49" s="166"/>
    </row>
    <row r="50" spans="1:118" s="132" customFormat="1" ht="84" customHeight="1" x14ac:dyDescent="0.25">
      <c r="A50" s="305">
        <v>3</v>
      </c>
      <c r="B50" s="187" t="s">
        <v>411</v>
      </c>
      <c r="C50" s="131">
        <f>SUM(D50:F50)</f>
        <v>70998</v>
      </c>
      <c r="D50" s="131">
        <f>D51+D59+D61</f>
        <v>13136.1</v>
      </c>
      <c r="E50" s="131">
        <f>E51+E59+E61</f>
        <v>57861.9</v>
      </c>
      <c r="F50" s="131">
        <f>F51+F59+F61</f>
        <v>0</v>
      </c>
      <c r="G50" s="131">
        <f>G51+G59+G61</f>
        <v>0</v>
      </c>
      <c r="H50" s="131">
        <f>SUM(I50:K50)</f>
        <v>70686</v>
      </c>
      <c r="I50" s="131">
        <f>I51+I59+I61</f>
        <v>12878.4</v>
      </c>
      <c r="J50" s="131">
        <f>J51+J59+J61</f>
        <v>57807.6</v>
      </c>
      <c r="K50" s="131">
        <f>K51+K59+K61</f>
        <v>0</v>
      </c>
      <c r="L50" s="131">
        <f>L51+L59+L61</f>
        <v>0</v>
      </c>
      <c r="M50" s="131">
        <f t="shared" si="15"/>
        <v>99.6</v>
      </c>
      <c r="N50" s="131">
        <f t="shared" si="13"/>
        <v>312</v>
      </c>
      <c r="O50" s="131">
        <f t="shared" si="16"/>
        <v>98</v>
      </c>
      <c r="P50" s="131">
        <f t="shared" si="14"/>
        <v>257.7</v>
      </c>
      <c r="Q50" s="131">
        <f t="shared" si="17"/>
        <v>99.9</v>
      </c>
      <c r="R50" s="131">
        <f t="shared" si="18"/>
        <v>54.3</v>
      </c>
      <c r="S50" s="131" t="str">
        <f t="shared" si="19"/>
        <v>-</v>
      </c>
      <c r="T50" s="131">
        <f t="shared" si="20"/>
        <v>0</v>
      </c>
      <c r="U50" s="329"/>
      <c r="V50" s="92"/>
      <c r="W50" s="217"/>
      <c r="X50" s="330"/>
      <c r="Y50" s="218"/>
      <c r="Z50" s="157"/>
      <c r="AA50" s="330"/>
      <c r="AB50" s="219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330"/>
      <c r="AY50" s="330"/>
      <c r="AZ50" s="330"/>
      <c r="BA50" s="330"/>
      <c r="BB50" s="330"/>
      <c r="BC50" s="330"/>
      <c r="BD50" s="330"/>
      <c r="BE50" s="330"/>
      <c r="BF50" s="330"/>
      <c r="BG50" s="330"/>
      <c r="BH50" s="330"/>
      <c r="BI50" s="330"/>
      <c r="BJ50" s="330"/>
      <c r="BK50" s="330"/>
      <c r="BL50" s="330"/>
      <c r="BM50" s="330"/>
      <c r="BN50" s="330"/>
      <c r="BO50" s="330"/>
      <c r="BP50" s="330"/>
      <c r="BQ50" s="330"/>
      <c r="BR50" s="330"/>
      <c r="BS50" s="330"/>
      <c r="BT50" s="330"/>
      <c r="BU50" s="330"/>
      <c r="BV50" s="330"/>
      <c r="BW50" s="330"/>
      <c r="BX50" s="330"/>
      <c r="BY50" s="330"/>
      <c r="BZ50" s="330"/>
      <c r="CA50" s="330"/>
      <c r="CB50" s="330"/>
      <c r="CC50" s="330"/>
      <c r="CD50" s="330"/>
      <c r="CE50" s="330"/>
      <c r="CF50" s="330"/>
      <c r="CG50" s="330"/>
      <c r="CH50" s="330"/>
      <c r="CI50" s="330"/>
      <c r="CJ50" s="330"/>
      <c r="CK50" s="330"/>
      <c r="CL50" s="330"/>
      <c r="CM50" s="330"/>
      <c r="CN50" s="330"/>
      <c r="CO50" s="330"/>
      <c r="CP50" s="330"/>
      <c r="CQ50" s="330"/>
      <c r="CR50" s="330"/>
      <c r="CS50" s="330"/>
      <c r="CT50" s="330"/>
      <c r="CU50" s="330"/>
      <c r="CV50" s="330"/>
      <c r="CW50" s="330"/>
      <c r="CX50" s="330"/>
      <c r="CY50" s="330"/>
      <c r="CZ50" s="330"/>
      <c r="DA50" s="330"/>
      <c r="DB50" s="330"/>
      <c r="DC50" s="330"/>
      <c r="DD50" s="330"/>
      <c r="DE50" s="330"/>
      <c r="DF50" s="330"/>
      <c r="DG50" s="330"/>
      <c r="DH50" s="330"/>
      <c r="DI50" s="330"/>
      <c r="DJ50" s="330"/>
      <c r="DK50" s="330"/>
      <c r="DL50" s="330"/>
      <c r="DM50" s="330"/>
      <c r="DN50" s="330"/>
    </row>
    <row r="51" spans="1:118" s="171" customFormat="1" ht="54.75" customHeight="1" outlineLevel="1" x14ac:dyDescent="0.25">
      <c r="A51" s="179"/>
      <c r="B51" s="179" t="s">
        <v>412</v>
      </c>
      <c r="C51" s="135">
        <f>SUM(D51:F51)</f>
        <v>40256.400000000001</v>
      </c>
      <c r="D51" s="135">
        <f>D52</f>
        <v>11379.7</v>
      </c>
      <c r="E51" s="135">
        <f>E52</f>
        <v>28876.7</v>
      </c>
      <c r="F51" s="135">
        <f>F52</f>
        <v>0</v>
      </c>
      <c r="G51" s="135">
        <f>G52</f>
        <v>0</v>
      </c>
      <c r="H51" s="135">
        <f>SUM(I51:K51)</f>
        <v>39944.400000000001</v>
      </c>
      <c r="I51" s="135">
        <f>I52</f>
        <v>11122</v>
      </c>
      <c r="J51" s="135">
        <f>J52</f>
        <v>28822.400000000001</v>
      </c>
      <c r="K51" s="135">
        <f>K52</f>
        <v>0</v>
      </c>
      <c r="L51" s="135">
        <f>SUM(L52:L58)</f>
        <v>0</v>
      </c>
      <c r="M51" s="135">
        <f t="shared" si="15"/>
        <v>99.2</v>
      </c>
      <c r="N51" s="135">
        <f t="shared" si="13"/>
        <v>312</v>
      </c>
      <c r="O51" s="135">
        <f t="shared" si="16"/>
        <v>97.7</v>
      </c>
      <c r="P51" s="135">
        <f t="shared" si="14"/>
        <v>257.7</v>
      </c>
      <c r="Q51" s="135">
        <f t="shared" si="17"/>
        <v>99.8</v>
      </c>
      <c r="R51" s="135">
        <f t="shared" si="18"/>
        <v>54.3</v>
      </c>
      <c r="S51" s="135" t="str">
        <f t="shared" si="19"/>
        <v>-</v>
      </c>
      <c r="T51" s="135">
        <f t="shared" si="20"/>
        <v>0</v>
      </c>
      <c r="U51" s="159"/>
      <c r="V51" s="92"/>
      <c r="W51" s="217"/>
      <c r="X51" s="160"/>
      <c r="Y51" s="157"/>
      <c r="Z51" s="157"/>
      <c r="AA51" s="160"/>
      <c r="AB51" s="219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</row>
    <row r="52" spans="1:118" s="38" customFormat="1" ht="53.25" customHeight="1" outlineLevel="2" collapsed="1" x14ac:dyDescent="0.25">
      <c r="A52" s="207" t="s">
        <v>104</v>
      </c>
      <c r="B52" s="156" t="s">
        <v>518</v>
      </c>
      <c r="C52" s="147">
        <f>SUM(D52:F52)</f>
        <v>40256.400000000001</v>
      </c>
      <c r="D52" s="175">
        <f>D53+D54+D55+D56+D57+D58</f>
        <v>11379.7</v>
      </c>
      <c r="E52" s="175">
        <f>E53+E54+E55+E56+E57+E58</f>
        <v>28876.7</v>
      </c>
      <c r="F52" s="175">
        <f>F53+F54+F55+F56+F57+F58</f>
        <v>0</v>
      </c>
      <c r="G52" s="198">
        <f>SUM(G53:G58)</f>
        <v>0</v>
      </c>
      <c r="H52" s="198">
        <f>SUM(I52:K52)</f>
        <v>39944.400000000001</v>
      </c>
      <c r="I52" s="175">
        <f>I53+I54+I55+I56+I57+I58</f>
        <v>11122</v>
      </c>
      <c r="J52" s="175">
        <f>J53+J54+J55+J56+J57+J58</f>
        <v>28822.400000000001</v>
      </c>
      <c r="K52" s="175">
        <f>K53+K54+K55+K56+K57+K58</f>
        <v>0</v>
      </c>
      <c r="L52" s="147">
        <v>0</v>
      </c>
      <c r="M52" s="147">
        <f t="shared" si="15"/>
        <v>99.2</v>
      </c>
      <c r="N52" s="147">
        <f t="shared" si="13"/>
        <v>312</v>
      </c>
      <c r="O52" s="147">
        <f t="shared" si="16"/>
        <v>97.7</v>
      </c>
      <c r="P52" s="147">
        <f t="shared" si="14"/>
        <v>257.7</v>
      </c>
      <c r="Q52" s="147">
        <f t="shared" si="17"/>
        <v>99.8</v>
      </c>
      <c r="R52" s="147">
        <f t="shared" si="18"/>
        <v>54.3</v>
      </c>
      <c r="S52" s="147" t="str">
        <f t="shared" si="19"/>
        <v>-</v>
      </c>
      <c r="T52" s="147">
        <f t="shared" si="20"/>
        <v>0</v>
      </c>
      <c r="U52" s="163"/>
      <c r="V52" s="92"/>
      <c r="W52" s="217"/>
      <c r="X52" s="142"/>
      <c r="Y52" s="143"/>
      <c r="Z52" s="143"/>
      <c r="AA52" s="142"/>
      <c r="AB52" s="219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</row>
    <row r="53" spans="1:118" s="38" customFormat="1" ht="45" hidden="1" customHeight="1" outlineLevel="3" x14ac:dyDescent="0.25">
      <c r="A53" s="147" t="s">
        <v>177</v>
      </c>
      <c r="B53" s="206" t="s">
        <v>410</v>
      </c>
      <c r="C53" s="147">
        <f t="shared" ref="C53:C58" si="23">SUM(D53:F53)</f>
        <v>2184.6</v>
      </c>
      <c r="D53" s="175">
        <v>2184.6</v>
      </c>
      <c r="E53" s="175">
        <v>0</v>
      </c>
      <c r="F53" s="147">
        <v>0</v>
      </c>
      <c r="G53" s="147">
        <v>0</v>
      </c>
      <c r="H53" s="147">
        <f t="shared" ref="H53:H58" si="24">SUM(I53:K53)</f>
        <v>1997.9</v>
      </c>
      <c r="I53" s="175">
        <v>1997.9</v>
      </c>
      <c r="J53" s="175">
        <v>0</v>
      </c>
      <c r="K53" s="147">
        <v>0</v>
      </c>
      <c r="L53" s="147">
        <v>0</v>
      </c>
      <c r="M53" s="147">
        <f t="shared" si="15"/>
        <v>91.5</v>
      </c>
      <c r="N53" s="147">
        <f t="shared" si="13"/>
        <v>186.7</v>
      </c>
      <c r="O53" s="147">
        <f t="shared" si="16"/>
        <v>91.5</v>
      </c>
      <c r="P53" s="147">
        <f t="shared" si="14"/>
        <v>186.7</v>
      </c>
      <c r="Q53" s="147" t="str">
        <f t="shared" si="17"/>
        <v>-</v>
      </c>
      <c r="R53" s="147">
        <f t="shared" si="18"/>
        <v>0</v>
      </c>
      <c r="S53" s="147" t="str">
        <f t="shared" si="19"/>
        <v>-</v>
      </c>
      <c r="T53" s="147">
        <f t="shared" si="20"/>
        <v>0</v>
      </c>
      <c r="U53" s="163"/>
      <c r="V53" s="92"/>
      <c r="W53" s="217"/>
      <c r="X53" s="142"/>
      <c r="Y53" s="143"/>
      <c r="Z53" s="143"/>
      <c r="AA53" s="142"/>
      <c r="AB53" s="219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2"/>
    </row>
    <row r="54" spans="1:118" s="38" customFormat="1" ht="56.25" hidden="1" customHeight="1" outlineLevel="3" x14ac:dyDescent="0.25">
      <c r="A54" s="147" t="s">
        <v>178</v>
      </c>
      <c r="B54" s="206" t="s">
        <v>180</v>
      </c>
      <c r="C54" s="147">
        <f t="shared" si="23"/>
        <v>2985.5</v>
      </c>
      <c r="D54" s="175">
        <v>2985.5</v>
      </c>
      <c r="E54" s="175">
        <v>0</v>
      </c>
      <c r="F54" s="147">
        <v>0</v>
      </c>
      <c r="G54" s="147">
        <v>0</v>
      </c>
      <c r="H54" s="147">
        <f t="shared" si="24"/>
        <v>2985.5</v>
      </c>
      <c r="I54" s="175">
        <v>2985.5</v>
      </c>
      <c r="J54" s="175">
        <v>0</v>
      </c>
      <c r="K54" s="147">
        <v>0</v>
      </c>
      <c r="L54" s="147">
        <v>0</v>
      </c>
      <c r="M54" s="147">
        <f t="shared" si="15"/>
        <v>100</v>
      </c>
      <c r="N54" s="147">
        <f t="shared" si="13"/>
        <v>0</v>
      </c>
      <c r="O54" s="147">
        <f t="shared" si="16"/>
        <v>100</v>
      </c>
      <c r="P54" s="147">
        <f t="shared" si="14"/>
        <v>0</v>
      </c>
      <c r="Q54" s="147" t="str">
        <f t="shared" si="17"/>
        <v>-</v>
      </c>
      <c r="R54" s="147">
        <f t="shared" si="18"/>
        <v>0</v>
      </c>
      <c r="S54" s="147" t="str">
        <f t="shared" si="19"/>
        <v>-</v>
      </c>
      <c r="T54" s="147">
        <f t="shared" si="20"/>
        <v>0</v>
      </c>
      <c r="U54" s="163"/>
      <c r="V54" s="92"/>
      <c r="W54" s="217"/>
      <c r="X54" s="142"/>
      <c r="Y54" s="143"/>
      <c r="Z54" s="143"/>
      <c r="AA54" s="142"/>
      <c r="AB54" s="219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142"/>
    </row>
    <row r="55" spans="1:118" s="38" customFormat="1" ht="99" hidden="1" customHeight="1" outlineLevel="3" x14ac:dyDescent="0.25">
      <c r="A55" s="147" t="s">
        <v>179</v>
      </c>
      <c r="B55" s="206" t="s">
        <v>149</v>
      </c>
      <c r="C55" s="147">
        <f t="shared" si="23"/>
        <v>6083.8</v>
      </c>
      <c r="D55" s="175">
        <v>0</v>
      </c>
      <c r="E55" s="175">
        <v>6083.8</v>
      </c>
      <c r="F55" s="147">
        <v>0</v>
      </c>
      <c r="G55" s="147">
        <v>0</v>
      </c>
      <c r="H55" s="147">
        <f t="shared" si="24"/>
        <v>6029.7</v>
      </c>
      <c r="I55" s="175">
        <v>0</v>
      </c>
      <c r="J55" s="175">
        <v>6029.7</v>
      </c>
      <c r="K55" s="147">
        <v>0</v>
      </c>
      <c r="L55" s="147">
        <v>0</v>
      </c>
      <c r="M55" s="147">
        <f t="shared" si="15"/>
        <v>99.1</v>
      </c>
      <c r="N55" s="147">
        <f t="shared" si="13"/>
        <v>54.1</v>
      </c>
      <c r="O55" s="147" t="str">
        <f t="shared" si="16"/>
        <v>-</v>
      </c>
      <c r="P55" s="147">
        <f t="shared" si="14"/>
        <v>0</v>
      </c>
      <c r="Q55" s="147">
        <f t="shared" si="17"/>
        <v>99.1</v>
      </c>
      <c r="R55" s="147">
        <f t="shared" si="18"/>
        <v>54.1</v>
      </c>
      <c r="S55" s="147" t="str">
        <f t="shared" si="19"/>
        <v>-</v>
      </c>
      <c r="T55" s="147">
        <f t="shared" si="20"/>
        <v>0</v>
      </c>
      <c r="U55" s="163"/>
      <c r="V55" s="92"/>
      <c r="W55" s="217"/>
      <c r="X55" s="142"/>
      <c r="Y55" s="143"/>
      <c r="Z55" s="143"/>
      <c r="AA55" s="142"/>
      <c r="AB55" s="219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2"/>
      <c r="DE55" s="142"/>
      <c r="DF55" s="142"/>
      <c r="DG55" s="142"/>
      <c r="DH55" s="142"/>
      <c r="DI55" s="142"/>
      <c r="DJ55" s="142"/>
      <c r="DK55" s="142"/>
      <c r="DL55" s="142"/>
      <c r="DM55" s="142"/>
      <c r="DN55" s="142"/>
    </row>
    <row r="56" spans="1:118" s="38" customFormat="1" ht="85.5" hidden="1" customHeight="1" outlineLevel="3" x14ac:dyDescent="0.25">
      <c r="A56" s="147" t="s">
        <v>181</v>
      </c>
      <c r="B56" s="206" t="s">
        <v>150</v>
      </c>
      <c r="C56" s="147">
        <f t="shared" si="23"/>
        <v>22315.9</v>
      </c>
      <c r="D56" s="175">
        <v>0</v>
      </c>
      <c r="E56" s="175">
        <v>22315.9</v>
      </c>
      <c r="F56" s="147">
        <v>0</v>
      </c>
      <c r="G56" s="147">
        <v>0</v>
      </c>
      <c r="H56" s="147">
        <f t="shared" si="24"/>
        <v>22315.7</v>
      </c>
      <c r="I56" s="175">
        <v>0</v>
      </c>
      <c r="J56" s="175">
        <v>22315.7</v>
      </c>
      <c r="K56" s="147">
        <v>0</v>
      </c>
      <c r="L56" s="147">
        <v>0</v>
      </c>
      <c r="M56" s="147">
        <f t="shared" si="15"/>
        <v>100</v>
      </c>
      <c r="N56" s="147">
        <f t="shared" si="13"/>
        <v>0.2</v>
      </c>
      <c r="O56" s="147" t="str">
        <f t="shared" si="16"/>
        <v>-</v>
      </c>
      <c r="P56" s="147">
        <f t="shared" si="14"/>
        <v>0</v>
      </c>
      <c r="Q56" s="147">
        <f t="shared" si="17"/>
        <v>100</v>
      </c>
      <c r="R56" s="147">
        <f t="shared" si="18"/>
        <v>0.2</v>
      </c>
      <c r="S56" s="147" t="str">
        <f t="shared" si="19"/>
        <v>-</v>
      </c>
      <c r="T56" s="147">
        <f t="shared" si="20"/>
        <v>0</v>
      </c>
      <c r="U56" s="163"/>
      <c r="V56" s="92"/>
      <c r="W56" s="217"/>
      <c r="X56" s="142"/>
      <c r="Y56" s="143"/>
      <c r="Z56" s="143"/>
      <c r="AA56" s="142"/>
      <c r="AB56" s="219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2"/>
      <c r="DE56" s="142"/>
      <c r="DF56" s="142"/>
      <c r="DG56" s="142"/>
      <c r="DH56" s="142"/>
      <c r="DI56" s="142"/>
      <c r="DJ56" s="142"/>
      <c r="DK56" s="142"/>
      <c r="DL56" s="142"/>
      <c r="DM56" s="142"/>
      <c r="DN56" s="142"/>
    </row>
    <row r="57" spans="1:118" s="38" customFormat="1" ht="52.5" hidden="1" customHeight="1" outlineLevel="3" x14ac:dyDescent="0.25">
      <c r="A57" s="207" t="s">
        <v>182</v>
      </c>
      <c r="B57" s="208" t="s">
        <v>184</v>
      </c>
      <c r="C57" s="147">
        <f t="shared" si="23"/>
        <v>477</v>
      </c>
      <c r="D57" s="175">
        <v>0</v>
      </c>
      <c r="E57" s="175">
        <v>477</v>
      </c>
      <c r="F57" s="147">
        <v>0</v>
      </c>
      <c r="G57" s="147">
        <v>0</v>
      </c>
      <c r="H57" s="147">
        <f t="shared" si="24"/>
        <v>477</v>
      </c>
      <c r="I57" s="175">
        <v>0</v>
      </c>
      <c r="J57" s="175">
        <v>477</v>
      </c>
      <c r="K57" s="147">
        <v>0</v>
      </c>
      <c r="L57" s="147">
        <v>0</v>
      </c>
      <c r="M57" s="147">
        <f t="shared" si="15"/>
        <v>100</v>
      </c>
      <c r="N57" s="147">
        <f t="shared" si="13"/>
        <v>0</v>
      </c>
      <c r="O57" s="147" t="str">
        <f t="shared" si="16"/>
        <v>-</v>
      </c>
      <c r="P57" s="147">
        <f t="shared" si="14"/>
        <v>0</v>
      </c>
      <c r="Q57" s="147">
        <f t="shared" si="17"/>
        <v>100</v>
      </c>
      <c r="R57" s="147">
        <f t="shared" si="18"/>
        <v>0</v>
      </c>
      <c r="S57" s="147" t="str">
        <f t="shared" si="19"/>
        <v>-</v>
      </c>
      <c r="T57" s="147">
        <f t="shared" si="20"/>
        <v>0</v>
      </c>
      <c r="U57" s="163"/>
      <c r="V57" s="92"/>
      <c r="W57" s="217"/>
      <c r="X57" s="142"/>
      <c r="Y57" s="143"/>
      <c r="Z57" s="143"/>
      <c r="AA57" s="142"/>
      <c r="AB57" s="219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</row>
    <row r="58" spans="1:118" s="38" customFormat="1" ht="58.5" hidden="1" customHeight="1" outlineLevel="3" x14ac:dyDescent="0.25">
      <c r="A58" s="147" t="s">
        <v>183</v>
      </c>
      <c r="B58" s="206" t="s">
        <v>413</v>
      </c>
      <c r="C58" s="147">
        <f t="shared" si="23"/>
        <v>6209.6</v>
      </c>
      <c r="D58" s="198">
        <v>6209.6</v>
      </c>
      <c r="E58" s="198">
        <v>0</v>
      </c>
      <c r="F58" s="198">
        <v>0</v>
      </c>
      <c r="G58" s="198">
        <v>0</v>
      </c>
      <c r="H58" s="198">
        <f t="shared" si="24"/>
        <v>6138.6</v>
      </c>
      <c r="I58" s="198">
        <v>6138.6</v>
      </c>
      <c r="J58" s="147">
        <v>0</v>
      </c>
      <c r="K58" s="147">
        <v>0</v>
      </c>
      <c r="L58" s="147">
        <v>0</v>
      </c>
      <c r="M58" s="147">
        <f t="shared" si="15"/>
        <v>98.9</v>
      </c>
      <c r="N58" s="147">
        <f t="shared" si="13"/>
        <v>71</v>
      </c>
      <c r="O58" s="147">
        <f t="shared" si="16"/>
        <v>98.9</v>
      </c>
      <c r="P58" s="147">
        <f t="shared" si="14"/>
        <v>71</v>
      </c>
      <c r="Q58" s="147" t="str">
        <f t="shared" si="17"/>
        <v>-</v>
      </c>
      <c r="R58" s="147">
        <f t="shared" si="18"/>
        <v>0</v>
      </c>
      <c r="S58" s="147" t="str">
        <f t="shared" si="19"/>
        <v>-</v>
      </c>
      <c r="T58" s="147">
        <f t="shared" si="20"/>
        <v>0</v>
      </c>
      <c r="U58" s="163"/>
      <c r="V58" s="92"/>
      <c r="W58" s="217"/>
      <c r="X58" s="142"/>
      <c r="Y58" s="143"/>
      <c r="Z58" s="143"/>
      <c r="AA58" s="142"/>
      <c r="AB58" s="219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42"/>
      <c r="BW58" s="142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  <c r="CH58" s="142"/>
      <c r="CI58" s="142"/>
      <c r="CJ58" s="142"/>
      <c r="CK58" s="142"/>
      <c r="CL58" s="142"/>
      <c r="CM58" s="142"/>
      <c r="CN58" s="142"/>
      <c r="CO58" s="142"/>
      <c r="CP58" s="142"/>
      <c r="CQ58" s="142"/>
      <c r="CR58" s="142"/>
      <c r="CS58" s="142"/>
      <c r="CT58" s="142"/>
      <c r="CU58" s="142"/>
      <c r="CV58" s="142"/>
      <c r="CW58" s="142"/>
      <c r="CX58" s="142"/>
      <c r="CY58" s="142"/>
      <c r="CZ58" s="142"/>
      <c r="DA58" s="142"/>
      <c r="DB58" s="142"/>
      <c r="DC58" s="142"/>
      <c r="DD58" s="142"/>
      <c r="DE58" s="142"/>
      <c r="DF58" s="142"/>
      <c r="DG58" s="142"/>
      <c r="DH58" s="142"/>
      <c r="DI58" s="142"/>
      <c r="DJ58" s="142"/>
      <c r="DK58" s="142"/>
      <c r="DL58" s="142"/>
      <c r="DM58" s="142"/>
      <c r="DN58" s="142"/>
    </row>
    <row r="59" spans="1:118" s="171" customFormat="1" ht="52.5" customHeight="1" outlineLevel="1" x14ac:dyDescent="0.25">
      <c r="A59" s="170"/>
      <c r="B59" s="134" t="s">
        <v>70</v>
      </c>
      <c r="C59" s="135">
        <f t="shared" ref="C59:C66" si="25">SUM(D59:F59)</f>
        <v>1550</v>
      </c>
      <c r="D59" s="135">
        <f>D60</f>
        <v>1550</v>
      </c>
      <c r="E59" s="135">
        <f>E60</f>
        <v>0</v>
      </c>
      <c r="F59" s="135">
        <f>F60</f>
        <v>0</v>
      </c>
      <c r="G59" s="135">
        <f>G60</f>
        <v>0</v>
      </c>
      <c r="H59" s="135">
        <f t="shared" ref="H59:H74" si="26">SUM(I59:K59)</f>
        <v>1550</v>
      </c>
      <c r="I59" s="135">
        <f>I60</f>
        <v>1550</v>
      </c>
      <c r="J59" s="135">
        <f>J60</f>
        <v>0</v>
      </c>
      <c r="K59" s="135">
        <f>K60</f>
        <v>0</v>
      </c>
      <c r="L59" s="135">
        <f>L60</f>
        <v>0</v>
      </c>
      <c r="M59" s="135">
        <f t="shared" si="15"/>
        <v>100</v>
      </c>
      <c r="N59" s="135">
        <f t="shared" si="13"/>
        <v>0</v>
      </c>
      <c r="O59" s="135">
        <f t="shared" si="16"/>
        <v>100</v>
      </c>
      <c r="P59" s="135">
        <f t="shared" si="14"/>
        <v>0</v>
      </c>
      <c r="Q59" s="135" t="str">
        <f t="shared" si="17"/>
        <v>-</v>
      </c>
      <c r="R59" s="135">
        <f t="shared" si="18"/>
        <v>0</v>
      </c>
      <c r="S59" s="135" t="str">
        <f t="shared" si="19"/>
        <v>-</v>
      </c>
      <c r="T59" s="135">
        <f t="shared" si="20"/>
        <v>0</v>
      </c>
      <c r="U59" s="159"/>
      <c r="V59" s="92"/>
      <c r="W59" s="217"/>
      <c r="X59" s="160"/>
      <c r="Y59" s="157"/>
      <c r="Z59" s="157"/>
      <c r="AA59" s="160"/>
      <c r="AB59" s="219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0"/>
      <c r="BW59" s="160"/>
      <c r="BX59" s="160"/>
      <c r="BY59" s="160"/>
      <c r="BZ59" s="160"/>
      <c r="CA59" s="160"/>
      <c r="CB59" s="160"/>
      <c r="CC59" s="160"/>
      <c r="CD59" s="160"/>
      <c r="CE59" s="160"/>
      <c r="CF59" s="160"/>
      <c r="CG59" s="160"/>
      <c r="CH59" s="160"/>
      <c r="CI59" s="160"/>
      <c r="CJ59" s="160"/>
      <c r="CK59" s="160"/>
      <c r="CL59" s="160"/>
      <c r="CM59" s="160"/>
      <c r="CN59" s="160"/>
      <c r="CO59" s="160"/>
      <c r="CP59" s="160"/>
      <c r="CQ59" s="160"/>
      <c r="CR59" s="160"/>
      <c r="CS59" s="160"/>
      <c r="CT59" s="160"/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/>
      <c r="DF59" s="160"/>
      <c r="DG59" s="160"/>
      <c r="DH59" s="160"/>
      <c r="DI59" s="160"/>
      <c r="DJ59" s="160"/>
      <c r="DK59" s="160"/>
      <c r="DL59" s="160"/>
      <c r="DM59" s="160"/>
      <c r="DN59" s="160"/>
    </row>
    <row r="60" spans="1:118" s="38" customFormat="1" ht="66.75" customHeight="1" outlineLevel="2" x14ac:dyDescent="0.25">
      <c r="A60" s="199" t="s">
        <v>114</v>
      </c>
      <c r="B60" s="156" t="s">
        <v>517</v>
      </c>
      <c r="C60" s="147">
        <f t="shared" si="25"/>
        <v>1550</v>
      </c>
      <c r="D60" s="147">
        <v>1550</v>
      </c>
      <c r="E60" s="147">
        <v>0</v>
      </c>
      <c r="F60" s="147">
        <v>0</v>
      </c>
      <c r="G60" s="147">
        <v>0</v>
      </c>
      <c r="H60" s="147">
        <f t="shared" si="26"/>
        <v>1550</v>
      </c>
      <c r="I60" s="147">
        <v>1550</v>
      </c>
      <c r="J60" s="147">
        <v>0</v>
      </c>
      <c r="K60" s="147">
        <v>0</v>
      </c>
      <c r="L60" s="147">
        <v>0</v>
      </c>
      <c r="M60" s="147">
        <f t="shared" si="15"/>
        <v>100</v>
      </c>
      <c r="N60" s="147">
        <f t="shared" si="13"/>
        <v>0</v>
      </c>
      <c r="O60" s="147">
        <f t="shared" si="16"/>
        <v>100</v>
      </c>
      <c r="P60" s="147">
        <f t="shared" si="14"/>
        <v>0</v>
      </c>
      <c r="Q60" s="147" t="str">
        <f t="shared" si="17"/>
        <v>-</v>
      </c>
      <c r="R60" s="147">
        <f t="shared" si="18"/>
        <v>0</v>
      </c>
      <c r="S60" s="147" t="str">
        <f t="shared" si="19"/>
        <v>-</v>
      </c>
      <c r="T60" s="147">
        <f t="shared" si="20"/>
        <v>0</v>
      </c>
      <c r="U60" s="163"/>
      <c r="V60" s="92"/>
      <c r="W60" s="217"/>
      <c r="X60" s="142"/>
      <c r="Y60" s="143"/>
      <c r="Z60" s="143"/>
      <c r="AA60" s="142"/>
      <c r="AB60" s="219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2"/>
      <c r="DE60" s="142"/>
      <c r="DF60" s="142"/>
      <c r="DG60" s="142"/>
      <c r="DH60" s="142"/>
      <c r="DI60" s="142"/>
      <c r="DJ60" s="142"/>
      <c r="DK60" s="142"/>
      <c r="DL60" s="142"/>
      <c r="DM60" s="142"/>
      <c r="DN60" s="142"/>
    </row>
    <row r="61" spans="1:118" s="171" customFormat="1" ht="46.5" customHeight="1" outlineLevel="1" x14ac:dyDescent="0.25">
      <c r="A61" s="170"/>
      <c r="B61" s="134" t="s">
        <v>9</v>
      </c>
      <c r="C61" s="135">
        <f t="shared" si="25"/>
        <v>29191.599999999999</v>
      </c>
      <c r="D61" s="135">
        <f>D62</f>
        <v>206.4</v>
      </c>
      <c r="E61" s="135">
        <f>E62</f>
        <v>28985.200000000001</v>
      </c>
      <c r="F61" s="135">
        <f>F62</f>
        <v>0</v>
      </c>
      <c r="G61" s="135">
        <f>G62</f>
        <v>0</v>
      </c>
      <c r="H61" s="135">
        <f t="shared" si="26"/>
        <v>29191.599999999999</v>
      </c>
      <c r="I61" s="135">
        <f>I62</f>
        <v>206.4</v>
      </c>
      <c r="J61" s="135">
        <f>J62</f>
        <v>28985.200000000001</v>
      </c>
      <c r="K61" s="135">
        <f>K62</f>
        <v>0</v>
      </c>
      <c r="L61" s="135">
        <f>L62</f>
        <v>0</v>
      </c>
      <c r="M61" s="135">
        <f t="shared" si="15"/>
        <v>100</v>
      </c>
      <c r="N61" s="135">
        <f t="shared" si="13"/>
        <v>0</v>
      </c>
      <c r="O61" s="135">
        <f t="shared" si="16"/>
        <v>100</v>
      </c>
      <c r="P61" s="135">
        <f t="shared" si="14"/>
        <v>0</v>
      </c>
      <c r="Q61" s="135">
        <f t="shared" si="17"/>
        <v>100</v>
      </c>
      <c r="R61" s="135">
        <f t="shared" si="18"/>
        <v>0</v>
      </c>
      <c r="S61" s="135" t="str">
        <f t="shared" si="19"/>
        <v>-</v>
      </c>
      <c r="T61" s="135">
        <f t="shared" si="20"/>
        <v>0</v>
      </c>
      <c r="U61" s="159"/>
      <c r="V61" s="92"/>
      <c r="W61" s="217"/>
      <c r="X61" s="160"/>
      <c r="Y61" s="157"/>
      <c r="Z61" s="157"/>
      <c r="AA61" s="160"/>
      <c r="AB61" s="219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60"/>
      <c r="BS61" s="160"/>
      <c r="BT61" s="160"/>
      <c r="BU61" s="160"/>
      <c r="BV61" s="160"/>
      <c r="BW61" s="160"/>
      <c r="BX61" s="160"/>
      <c r="BY61" s="160"/>
      <c r="BZ61" s="160"/>
      <c r="CA61" s="160"/>
      <c r="CB61" s="160"/>
      <c r="CC61" s="160"/>
      <c r="CD61" s="160"/>
      <c r="CE61" s="160"/>
      <c r="CF61" s="160"/>
      <c r="CG61" s="160"/>
      <c r="CH61" s="160"/>
      <c r="CI61" s="160"/>
      <c r="CJ61" s="160"/>
      <c r="CK61" s="160"/>
      <c r="CL61" s="160"/>
      <c r="CM61" s="160"/>
      <c r="CN61" s="160"/>
      <c r="CO61" s="160"/>
      <c r="CP61" s="160"/>
      <c r="CQ61" s="160"/>
      <c r="CR61" s="160"/>
      <c r="CS61" s="160"/>
      <c r="CT61" s="160"/>
      <c r="CU61" s="160"/>
      <c r="CV61" s="160"/>
      <c r="CW61" s="160"/>
      <c r="CX61" s="160"/>
      <c r="CY61" s="160"/>
      <c r="CZ61" s="160"/>
      <c r="DA61" s="160"/>
      <c r="DB61" s="160"/>
      <c r="DC61" s="160"/>
      <c r="DD61" s="160"/>
      <c r="DE61" s="160"/>
      <c r="DF61" s="160"/>
      <c r="DG61" s="160"/>
      <c r="DH61" s="160"/>
      <c r="DI61" s="160"/>
      <c r="DJ61" s="160"/>
      <c r="DK61" s="160"/>
      <c r="DL61" s="160"/>
      <c r="DM61" s="160"/>
      <c r="DN61" s="160"/>
    </row>
    <row r="62" spans="1:118" s="38" customFormat="1" ht="41.25" customHeight="1" outlineLevel="2" collapsed="1" x14ac:dyDescent="0.25">
      <c r="A62" s="199" t="s">
        <v>117</v>
      </c>
      <c r="B62" s="156" t="s">
        <v>519</v>
      </c>
      <c r="C62" s="147">
        <f t="shared" si="25"/>
        <v>29191.599999999999</v>
      </c>
      <c r="D62" s="175">
        <f>D63+D64+D65+D66</f>
        <v>206.4</v>
      </c>
      <c r="E62" s="175">
        <f>E63+E64+E65+E66</f>
        <v>28985.200000000001</v>
      </c>
      <c r="F62" s="175">
        <f>F63+F64+F65+F66</f>
        <v>0</v>
      </c>
      <c r="G62" s="175">
        <f>G63+G64+G65+G66</f>
        <v>0</v>
      </c>
      <c r="H62" s="147">
        <f t="shared" si="26"/>
        <v>29191.599999999999</v>
      </c>
      <c r="I62" s="147">
        <f>I63+I64+I65+I66</f>
        <v>206.4</v>
      </c>
      <c r="J62" s="147">
        <f>J63+J64+J65+J66</f>
        <v>28985.200000000001</v>
      </c>
      <c r="K62" s="147">
        <f>K63+K64+K65+K66</f>
        <v>0</v>
      </c>
      <c r="L62" s="147">
        <f>L63+L64+L65+L66</f>
        <v>0</v>
      </c>
      <c r="M62" s="147">
        <f t="shared" si="15"/>
        <v>100</v>
      </c>
      <c r="N62" s="147">
        <f t="shared" si="13"/>
        <v>0</v>
      </c>
      <c r="O62" s="147">
        <f t="shared" si="16"/>
        <v>100</v>
      </c>
      <c r="P62" s="147">
        <f t="shared" si="14"/>
        <v>0</v>
      </c>
      <c r="Q62" s="147">
        <f t="shared" si="17"/>
        <v>100</v>
      </c>
      <c r="R62" s="147">
        <f t="shared" si="18"/>
        <v>0</v>
      </c>
      <c r="S62" s="147" t="str">
        <f t="shared" si="19"/>
        <v>-</v>
      </c>
      <c r="T62" s="147">
        <f t="shared" si="20"/>
        <v>0</v>
      </c>
      <c r="U62" s="163"/>
      <c r="V62" s="92"/>
      <c r="W62" s="217"/>
      <c r="X62" s="142"/>
      <c r="Y62" s="143"/>
      <c r="Z62" s="143"/>
      <c r="AA62" s="142"/>
      <c r="AB62" s="219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2"/>
      <c r="DE62" s="142"/>
      <c r="DF62" s="142"/>
      <c r="DG62" s="142"/>
      <c r="DH62" s="142"/>
      <c r="DI62" s="142"/>
      <c r="DJ62" s="142"/>
      <c r="DK62" s="142"/>
      <c r="DL62" s="142"/>
      <c r="DM62" s="142"/>
      <c r="DN62" s="142"/>
    </row>
    <row r="63" spans="1:118" s="38" customFormat="1" ht="41.25" hidden="1" customHeight="1" outlineLevel="3" x14ac:dyDescent="0.25">
      <c r="A63" s="199" t="s">
        <v>253</v>
      </c>
      <c r="B63" s="156" t="s">
        <v>152</v>
      </c>
      <c r="C63" s="147">
        <f t="shared" si="25"/>
        <v>15712.7</v>
      </c>
      <c r="D63" s="175">
        <v>110.1</v>
      </c>
      <c r="E63" s="175">
        <v>15602.6</v>
      </c>
      <c r="F63" s="175">
        <v>0</v>
      </c>
      <c r="G63" s="147">
        <v>0</v>
      </c>
      <c r="H63" s="147">
        <f t="shared" si="26"/>
        <v>15712.7</v>
      </c>
      <c r="I63" s="147">
        <v>110.1</v>
      </c>
      <c r="J63" s="147">
        <v>15602.6</v>
      </c>
      <c r="K63" s="147">
        <v>0</v>
      </c>
      <c r="L63" s="147">
        <v>0</v>
      </c>
      <c r="M63" s="147">
        <f t="shared" si="15"/>
        <v>100</v>
      </c>
      <c r="N63" s="147">
        <f t="shared" si="13"/>
        <v>0</v>
      </c>
      <c r="O63" s="147">
        <f t="shared" si="16"/>
        <v>100</v>
      </c>
      <c r="P63" s="147">
        <f t="shared" si="14"/>
        <v>0</v>
      </c>
      <c r="Q63" s="147">
        <f t="shared" si="17"/>
        <v>100</v>
      </c>
      <c r="R63" s="147">
        <f t="shared" si="18"/>
        <v>0</v>
      </c>
      <c r="S63" s="147" t="str">
        <f t="shared" si="19"/>
        <v>-</v>
      </c>
      <c r="T63" s="147">
        <f t="shared" si="20"/>
        <v>0</v>
      </c>
      <c r="U63" s="163"/>
      <c r="V63" s="92"/>
      <c r="W63" s="217"/>
      <c r="X63" s="142"/>
      <c r="Y63" s="143"/>
      <c r="Z63" s="143"/>
      <c r="AA63" s="142"/>
      <c r="AB63" s="219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  <c r="DD63" s="142"/>
      <c r="DE63" s="142"/>
      <c r="DF63" s="142"/>
      <c r="DG63" s="142"/>
      <c r="DH63" s="142"/>
      <c r="DI63" s="142"/>
      <c r="DJ63" s="142"/>
      <c r="DK63" s="142"/>
      <c r="DL63" s="142"/>
      <c r="DM63" s="142"/>
      <c r="DN63" s="142"/>
    </row>
    <row r="64" spans="1:118" s="38" customFormat="1" ht="78" hidden="1" customHeight="1" outlineLevel="3" x14ac:dyDescent="0.25">
      <c r="A64" s="199" t="s">
        <v>255</v>
      </c>
      <c r="B64" s="156" t="s">
        <v>154</v>
      </c>
      <c r="C64" s="147">
        <f t="shared" si="25"/>
        <v>631.20000000000005</v>
      </c>
      <c r="D64" s="175">
        <v>0</v>
      </c>
      <c r="E64" s="175">
        <v>631.20000000000005</v>
      </c>
      <c r="F64" s="175">
        <v>0</v>
      </c>
      <c r="G64" s="147">
        <v>0</v>
      </c>
      <c r="H64" s="147">
        <f t="shared" si="26"/>
        <v>631.20000000000005</v>
      </c>
      <c r="I64" s="147">
        <v>0</v>
      </c>
      <c r="J64" s="147">
        <v>631.20000000000005</v>
      </c>
      <c r="K64" s="147">
        <v>0</v>
      </c>
      <c r="L64" s="147">
        <v>0</v>
      </c>
      <c r="M64" s="147">
        <f t="shared" si="15"/>
        <v>100</v>
      </c>
      <c r="N64" s="147">
        <f t="shared" si="13"/>
        <v>0</v>
      </c>
      <c r="O64" s="147" t="str">
        <f t="shared" si="16"/>
        <v>-</v>
      </c>
      <c r="P64" s="147">
        <f t="shared" si="14"/>
        <v>0</v>
      </c>
      <c r="Q64" s="147">
        <f t="shared" si="17"/>
        <v>100</v>
      </c>
      <c r="R64" s="147">
        <f t="shared" si="18"/>
        <v>0</v>
      </c>
      <c r="S64" s="147" t="str">
        <f t="shared" si="19"/>
        <v>-</v>
      </c>
      <c r="T64" s="147">
        <f t="shared" si="20"/>
        <v>0</v>
      </c>
      <c r="U64" s="163"/>
      <c r="V64" s="92"/>
      <c r="W64" s="217"/>
      <c r="X64" s="142"/>
      <c r="Y64" s="143"/>
      <c r="Z64" s="143"/>
      <c r="AA64" s="142"/>
      <c r="AB64" s="219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2"/>
      <c r="DE64" s="142"/>
      <c r="DF64" s="142"/>
      <c r="DG64" s="142"/>
      <c r="DH64" s="142"/>
      <c r="DI64" s="142"/>
      <c r="DJ64" s="142"/>
      <c r="DK64" s="142"/>
      <c r="DL64" s="142"/>
      <c r="DM64" s="142"/>
      <c r="DN64" s="142"/>
    </row>
    <row r="65" spans="1:118" s="38" customFormat="1" ht="69.75" hidden="1" customHeight="1" outlineLevel="3" x14ac:dyDescent="0.25">
      <c r="A65" s="199" t="s">
        <v>317</v>
      </c>
      <c r="B65" s="156" t="s">
        <v>414</v>
      </c>
      <c r="C65" s="147">
        <f t="shared" si="25"/>
        <v>10816.5</v>
      </c>
      <c r="D65" s="175">
        <v>82.5</v>
      </c>
      <c r="E65" s="175">
        <v>10734</v>
      </c>
      <c r="F65" s="175">
        <v>0</v>
      </c>
      <c r="G65" s="147">
        <v>0</v>
      </c>
      <c r="H65" s="147">
        <f t="shared" si="26"/>
        <v>10816.5</v>
      </c>
      <c r="I65" s="147">
        <v>82.5</v>
      </c>
      <c r="J65" s="147">
        <v>10734</v>
      </c>
      <c r="K65" s="147">
        <v>0</v>
      </c>
      <c r="L65" s="147">
        <v>0</v>
      </c>
      <c r="M65" s="147">
        <f t="shared" si="15"/>
        <v>100</v>
      </c>
      <c r="N65" s="147">
        <f t="shared" ref="N65:N94" si="27">C65-H65</f>
        <v>0</v>
      </c>
      <c r="O65" s="147">
        <f t="shared" si="16"/>
        <v>100</v>
      </c>
      <c r="P65" s="147">
        <f t="shared" ref="P65:P94" si="28">D65-I65</f>
        <v>0</v>
      </c>
      <c r="Q65" s="147">
        <f t="shared" si="17"/>
        <v>100</v>
      </c>
      <c r="R65" s="147">
        <f t="shared" si="18"/>
        <v>0</v>
      </c>
      <c r="S65" s="147" t="str">
        <f t="shared" si="19"/>
        <v>-</v>
      </c>
      <c r="T65" s="147">
        <f t="shared" si="20"/>
        <v>0</v>
      </c>
      <c r="U65" s="163"/>
      <c r="V65" s="92"/>
      <c r="W65" s="217"/>
      <c r="X65" s="142"/>
      <c r="Y65" s="143"/>
      <c r="Z65" s="143"/>
      <c r="AA65" s="142"/>
      <c r="AB65" s="219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142"/>
      <c r="CQ65" s="142"/>
      <c r="CR65" s="142"/>
      <c r="CS65" s="142"/>
      <c r="CT65" s="142"/>
      <c r="CU65" s="142"/>
      <c r="CV65" s="142"/>
      <c r="CW65" s="142"/>
      <c r="CX65" s="142"/>
      <c r="CY65" s="142"/>
      <c r="CZ65" s="142"/>
      <c r="DA65" s="142"/>
      <c r="DB65" s="142"/>
      <c r="DC65" s="142"/>
      <c r="DD65" s="142"/>
      <c r="DE65" s="142"/>
      <c r="DF65" s="142"/>
      <c r="DG65" s="142"/>
      <c r="DH65" s="142"/>
      <c r="DI65" s="142"/>
      <c r="DJ65" s="142"/>
      <c r="DK65" s="142"/>
      <c r="DL65" s="142"/>
      <c r="DM65" s="142"/>
      <c r="DN65" s="142"/>
    </row>
    <row r="66" spans="1:118" s="38" customFormat="1" ht="66" hidden="1" customHeight="1" outlineLevel="3" x14ac:dyDescent="0.25">
      <c r="A66" s="199" t="s">
        <v>318</v>
      </c>
      <c r="B66" s="156" t="s">
        <v>153</v>
      </c>
      <c r="C66" s="147">
        <f t="shared" si="25"/>
        <v>2031.2</v>
      </c>
      <c r="D66" s="175">
        <v>13.8</v>
      </c>
      <c r="E66" s="175">
        <v>2017.4</v>
      </c>
      <c r="F66" s="175">
        <v>0</v>
      </c>
      <c r="G66" s="147">
        <v>0</v>
      </c>
      <c r="H66" s="147">
        <f t="shared" si="26"/>
        <v>2031.2</v>
      </c>
      <c r="I66" s="147">
        <v>13.8</v>
      </c>
      <c r="J66" s="147">
        <v>2017.4</v>
      </c>
      <c r="K66" s="147">
        <v>0</v>
      </c>
      <c r="L66" s="147">
        <v>0</v>
      </c>
      <c r="M66" s="147">
        <f t="shared" si="15"/>
        <v>100</v>
      </c>
      <c r="N66" s="147">
        <f t="shared" si="27"/>
        <v>0</v>
      </c>
      <c r="O66" s="147">
        <f t="shared" si="16"/>
        <v>100</v>
      </c>
      <c r="P66" s="147">
        <f t="shared" si="28"/>
        <v>0</v>
      </c>
      <c r="Q66" s="147">
        <f t="shared" si="17"/>
        <v>100</v>
      </c>
      <c r="R66" s="147">
        <f t="shared" si="18"/>
        <v>0</v>
      </c>
      <c r="S66" s="147" t="str">
        <f t="shared" si="19"/>
        <v>-</v>
      </c>
      <c r="T66" s="147">
        <f t="shared" si="20"/>
        <v>0</v>
      </c>
      <c r="U66" s="163"/>
      <c r="V66" s="92"/>
      <c r="W66" s="217"/>
      <c r="X66" s="142"/>
      <c r="Y66" s="143"/>
      <c r="Z66" s="143"/>
      <c r="AA66" s="142"/>
      <c r="AB66" s="219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</row>
    <row r="67" spans="1:118" s="132" customFormat="1" ht="60" customHeight="1" x14ac:dyDescent="0.25">
      <c r="A67" s="168">
        <v>4</v>
      </c>
      <c r="B67" s="154" t="s">
        <v>307</v>
      </c>
      <c r="C67" s="155">
        <f>SUM(D67:F67)</f>
        <v>309277.3</v>
      </c>
      <c r="D67" s="155">
        <f>D68+D84+D106+D108+D112+D114</f>
        <v>296125.59999999998</v>
      </c>
      <c r="E67" s="155">
        <f>E68+E84+E106+E108+E112+E114</f>
        <v>8922</v>
      </c>
      <c r="F67" s="155">
        <f>F68+F84+F106+F108+F112+F114</f>
        <v>4229.7</v>
      </c>
      <c r="G67" s="155">
        <f>G68+G84+G106+G108+G112+G114</f>
        <v>7229.9</v>
      </c>
      <c r="H67" s="155">
        <f>SUM(I67:K67)</f>
        <v>307716.59999999998</v>
      </c>
      <c r="I67" s="155">
        <f>I68+I84+I106+I108+I112+I114</f>
        <v>294564.90000000002</v>
      </c>
      <c r="J67" s="155">
        <f>J68+J84+J106+J108+J112+J114</f>
        <v>8922</v>
      </c>
      <c r="K67" s="155">
        <f>K68+K84+K106+K108+K112+K114</f>
        <v>4229.7</v>
      </c>
      <c r="L67" s="155">
        <f>L68+L84+L106+L108+L112+L114</f>
        <v>7229.9</v>
      </c>
      <c r="M67" s="155">
        <f t="shared" si="15"/>
        <v>99.5</v>
      </c>
      <c r="N67" s="155">
        <f t="shared" si="27"/>
        <v>1560.7</v>
      </c>
      <c r="O67" s="155">
        <f t="shared" si="16"/>
        <v>99.5</v>
      </c>
      <c r="P67" s="155">
        <f t="shared" si="28"/>
        <v>1560.7</v>
      </c>
      <c r="Q67" s="155">
        <f t="shared" si="17"/>
        <v>100</v>
      </c>
      <c r="R67" s="155">
        <f t="shared" si="18"/>
        <v>0</v>
      </c>
      <c r="S67" s="155">
        <f t="shared" si="19"/>
        <v>100</v>
      </c>
      <c r="T67" s="155">
        <f t="shared" si="20"/>
        <v>0</v>
      </c>
      <c r="U67" s="329"/>
      <c r="V67" s="92"/>
      <c r="W67" s="217"/>
      <c r="X67" s="330"/>
      <c r="Y67" s="157"/>
      <c r="Z67" s="157"/>
      <c r="AA67" s="330"/>
      <c r="AB67" s="219"/>
      <c r="AC67" s="330"/>
      <c r="AD67" s="330"/>
      <c r="AE67" s="330"/>
      <c r="AF67" s="330"/>
      <c r="AG67" s="330"/>
      <c r="AH67" s="330"/>
      <c r="AI67" s="330"/>
      <c r="AJ67" s="330"/>
      <c r="AK67" s="330"/>
      <c r="AL67" s="330"/>
      <c r="AM67" s="330"/>
      <c r="AN67" s="330"/>
      <c r="AO67" s="330"/>
      <c r="AP67" s="330"/>
      <c r="AQ67" s="330"/>
      <c r="AR67" s="330"/>
      <c r="AS67" s="330"/>
      <c r="AT67" s="330"/>
      <c r="AU67" s="330"/>
      <c r="AV67" s="330"/>
      <c r="AW67" s="330"/>
      <c r="AX67" s="330"/>
      <c r="AY67" s="330"/>
      <c r="AZ67" s="330"/>
      <c r="BA67" s="330"/>
      <c r="BB67" s="330"/>
      <c r="BC67" s="330"/>
      <c r="BD67" s="330"/>
      <c r="BE67" s="330"/>
      <c r="BF67" s="330"/>
      <c r="BG67" s="330"/>
      <c r="BH67" s="330"/>
      <c r="BI67" s="330"/>
      <c r="BJ67" s="330"/>
      <c r="BK67" s="330"/>
      <c r="BL67" s="330"/>
      <c r="BM67" s="330"/>
      <c r="BN67" s="330"/>
      <c r="BO67" s="330"/>
      <c r="BP67" s="330"/>
      <c r="BQ67" s="330"/>
      <c r="BR67" s="330"/>
      <c r="BS67" s="330"/>
      <c r="BT67" s="330"/>
      <c r="BU67" s="330"/>
      <c r="BV67" s="330"/>
      <c r="BW67" s="330"/>
      <c r="BX67" s="330"/>
      <c r="BY67" s="330"/>
      <c r="BZ67" s="330"/>
      <c r="CA67" s="330"/>
      <c r="CB67" s="330"/>
      <c r="CC67" s="330"/>
      <c r="CD67" s="330"/>
      <c r="CE67" s="330"/>
      <c r="CF67" s="330"/>
      <c r="CG67" s="330"/>
      <c r="CH67" s="330"/>
      <c r="CI67" s="330"/>
      <c r="CJ67" s="330"/>
      <c r="CK67" s="330"/>
      <c r="CL67" s="330"/>
      <c r="CM67" s="330"/>
      <c r="CN67" s="330"/>
      <c r="CO67" s="330"/>
      <c r="CP67" s="330"/>
      <c r="CQ67" s="330"/>
      <c r="CR67" s="330"/>
      <c r="CS67" s="330"/>
      <c r="CT67" s="330"/>
      <c r="CU67" s="330"/>
      <c r="CV67" s="330"/>
      <c r="CW67" s="330"/>
      <c r="CX67" s="330"/>
      <c r="CY67" s="330"/>
      <c r="CZ67" s="330"/>
      <c r="DA67" s="330"/>
      <c r="DB67" s="330"/>
      <c r="DC67" s="330"/>
      <c r="DD67" s="330"/>
      <c r="DE67" s="330"/>
      <c r="DF67" s="330"/>
      <c r="DG67" s="330"/>
      <c r="DH67" s="330"/>
      <c r="DI67" s="330"/>
      <c r="DJ67" s="330"/>
      <c r="DK67" s="330"/>
      <c r="DL67" s="330"/>
      <c r="DM67" s="330"/>
      <c r="DN67" s="330"/>
    </row>
    <row r="68" spans="1:118" s="267" customFormat="1" ht="63" customHeight="1" outlineLevel="1" x14ac:dyDescent="0.25">
      <c r="A68" s="272"/>
      <c r="B68" s="134" t="s">
        <v>354</v>
      </c>
      <c r="C68" s="135">
        <f>SUM(D68:F68)</f>
        <v>60178.9</v>
      </c>
      <c r="D68" s="135">
        <f>D69+D77</f>
        <v>58314.7</v>
      </c>
      <c r="E68" s="135">
        <f>E69+E77</f>
        <v>1831.9</v>
      </c>
      <c r="F68" s="135">
        <f>F69+F77</f>
        <v>32.299999999999997</v>
      </c>
      <c r="G68" s="135">
        <f>G69+G77</f>
        <v>0</v>
      </c>
      <c r="H68" s="135">
        <f t="shared" si="26"/>
        <v>60178.9</v>
      </c>
      <c r="I68" s="135">
        <f>I69+I77</f>
        <v>58314.7</v>
      </c>
      <c r="J68" s="135">
        <f>J69+J77</f>
        <v>1831.9</v>
      </c>
      <c r="K68" s="135">
        <f>K69+K77</f>
        <v>32.299999999999997</v>
      </c>
      <c r="L68" s="135">
        <f>L69+L77</f>
        <v>0</v>
      </c>
      <c r="M68" s="135">
        <f t="shared" si="15"/>
        <v>100</v>
      </c>
      <c r="N68" s="135">
        <f t="shared" si="27"/>
        <v>0</v>
      </c>
      <c r="O68" s="135">
        <f t="shared" si="16"/>
        <v>100</v>
      </c>
      <c r="P68" s="135">
        <f t="shared" si="28"/>
        <v>0</v>
      </c>
      <c r="Q68" s="135">
        <f t="shared" si="17"/>
        <v>100</v>
      </c>
      <c r="R68" s="135">
        <f t="shared" si="18"/>
        <v>0</v>
      </c>
      <c r="S68" s="135">
        <f t="shared" si="19"/>
        <v>100</v>
      </c>
      <c r="T68" s="135">
        <f t="shared" si="20"/>
        <v>0</v>
      </c>
      <c r="U68" s="159"/>
      <c r="V68" s="92"/>
      <c r="W68" s="217"/>
      <c r="X68" s="282"/>
      <c r="Y68" s="157"/>
      <c r="Z68" s="157"/>
      <c r="AA68" s="282"/>
      <c r="AB68" s="219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  <c r="BQ68" s="282"/>
      <c r="BR68" s="282"/>
      <c r="BS68" s="282"/>
      <c r="BT68" s="282"/>
      <c r="BU68" s="282"/>
      <c r="BV68" s="282"/>
      <c r="BW68" s="282"/>
      <c r="BX68" s="282"/>
      <c r="BY68" s="282"/>
      <c r="BZ68" s="282"/>
      <c r="CA68" s="282"/>
      <c r="CB68" s="282"/>
      <c r="CC68" s="282"/>
      <c r="CD68" s="282"/>
      <c r="CE68" s="282"/>
      <c r="CF68" s="282"/>
      <c r="CG68" s="282"/>
      <c r="CH68" s="282"/>
      <c r="CI68" s="282"/>
      <c r="CJ68" s="282"/>
      <c r="CK68" s="282"/>
      <c r="CL68" s="282"/>
      <c r="CM68" s="282"/>
      <c r="CN68" s="282"/>
      <c r="CO68" s="282"/>
      <c r="CP68" s="282"/>
      <c r="CQ68" s="282"/>
      <c r="CR68" s="282"/>
      <c r="CS68" s="282"/>
      <c r="CT68" s="282"/>
      <c r="CU68" s="282"/>
      <c r="CV68" s="282"/>
      <c r="CW68" s="282"/>
      <c r="CX68" s="282"/>
      <c r="CY68" s="282"/>
      <c r="CZ68" s="282"/>
      <c r="DA68" s="282"/>
      <c r="DB68" s="282"/>
      <c r="DC68" s="282"/>
      <c r="DD68" s="282"/>
      <c r="DE68" s="282"/>
      <c r="DF68" s="282"/>
      <c r="DG68" s="282"/>
      <c r="DH68" s="282"/>
      <c r="DI68" s="282"/>
      <c r="DJ68" s="282"/>
      <c r="DK68" s="282"/>
      <c r="DL68" s="282"/>
      <c r="DM68" s="282"/>
      <c r="DN68" s="282"/>
    </row>
    <row r="69" spans="1:118" s="11" customFormat="1" ht="41.25" customHeight="1" outlineLevel="2" collapsed="1" x14ac:dyDescent="0.25">
      <c r="A69" s="253" t="s">
        <v>104</v>
      </c>
      <c r="B69" s="174" t="s">
        <v>586</v>
      </c>
      <c r="C69" s="147">
        <f>SUM(D69:F69)</f>
        <v>42424.7</v>
      </c>
      <c r="D69" s="147">
        <f>D70+D71+D75+D76</f>
        <v>40860.5</v>
      </c>
      <c r="E69" s="147">
        <f>E70+E71+E75+E76</f>
        <v>1531.9</v>
      </c>
      <c r="F69" s="147">
        <f>F70+F71+F75+F76</f>
        <v>32.299999999999997</v>
      </c>
      <c r="G69" s="147">
        <f>G70+G71+G75+G76</f>
        <v>0</v>
      </c>
      <c r="H69" s="147">
        <f t="shared" si="26"/>
        <v>42424.7</v>
      </c>
      <c r="I69" s="147">
        <f>I70+I71+I75+I76</f>
        <v>40860.5</v>
      </c>
      <c r="J69" s="147">
        <f>J70+J71+J75+J76</f>
        <v>1531.9</v>
      </c>
      <c r="K69" s="147">
        <f>K70+K71+K75+K76</f>
        <v>32.299999999999997</v>
      </c>
      <c r="L69" s="147">
        <f>L70+L71+L75+L76</f>
        <v>0</v>
      </c>
      <c r="M69" s="147">
        <f t="shared" si="15"/>
        <v>100</v>
      </c>
      <c r="N69" s="147">
        <f t="shared" si="27"/>
        <v>0</v>
      </c>
      <c r="O69" s="147">
        <f t="shared" si="16"/>
        <v>100</v>
      </c>
      <c r="P69" s="147">
        <f t="shared" si="28"/>
        <v>0</v>
      </c>
      <c r="Q69" s="147">
        <f t="shared" si="17"/>
        <v>100</v>
      </c>
      <c r="R69" s="147">
        <f t="shared" si="18"/>
        <v>0</v>
      </c>
      <c r="S69" s="147">
        <f t="shared" si="19"/>
        <v>100</v>
      </c>
      <c r="T69" s="147">
        <f t="shared" si="20"/>
        <v>0</v>
      </c>
      <c r="U69" s="163"/>
      <c r="V69" s="92"/>
      <c r="W69" s="217"/>
      <c r="X69" s="64"/>
      <c r="Y69" s="143"/>
      <c r="Z69" s="143"/>
      <c r="AA69" s="64"/>
      <c r="AB69" s="219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</row>
    <row r="70" spans="1:118" s="11" customFormat="1" ht="71.25" hidden="1" customHeight="1" outlineLevel="3" x14ac:dyDescent="0.25">
      <c r="A70" s="254" t="s">
        <v>177</v>
      </c>
      <c r="B70" s="255" t="s">
        <v>324</v>
      </c>
      <c r="C70" s="147">
        <f>SUM(D70:F70)</f>
        <v>40181</v>
      </c>
      <c r="D70" s="147">
        <v>40181</v>
      </c>
      <c r="E70" s="147">
        <v>0</v>
      </c>
      <c r="F70" s="147">
        <v>0</v>
      </c>
      <c r="G70" s="147">
        <v>0</v>
      </c>
      <c r="H70" s="147">
        <f t="shared" si="26"/>
        <v>40181</v>
      </c>
      <c r="I70" s="147">
        <v>40181</v>
      </c>
      <c r="J70" s="147">
        <v>0</v>
      </c>
      <c r="K70" s="147">
        <v>0</v>
      </c>
      <c r="L70" s="147">
        <v>0</v>
      </c>
      <c r="M70" s="147">
        <f t="shared" si="15"/>
        <v>100</v>
      </c>
      <c r="N70" s="147">
        <f t="shared" si="27"/>
        <v>0</v>
      </c>
      <c r="O70" s="147">
        <f t="shared" si="16"/>
        <v>100</v>
      </c>
      <c r="P70" s="147">
        <f t="shared" si="28"/>
        <v>0</v>
      </c>
      <c r="Q70" s="147" t="str">
        <f t="shared" si="17"/>
        <v>-</v>
      </c>
      <c r="R70" s="147">
        <f t="shared" si="18"/>
        <v>0</v>
      </c>
      <c r="S70" s="147" t="str">
        <f t="shared" si="19"/>
        <v>-</v>
      </c>
      <c r="T70" s="147">
        <f t="shared" si="20"/>
        <v>0</v>
      </c>
      <c r="U70" s="163"/>
      <c r="V70" s="92"/>
      <c r="W70" s="217"/>
      <c r="X70" s="64"/>
      <c r="Y70" s="143"/>
      <c r="Z70" s="143"/>
      <c r="AA70" s="64"/>
      <c r="AB70" s="219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</row>
    <row r="71" spans="1:118" s="11" customFormat="1" ht="41.25" hidden="1" customHeight="1" outlineLevel="3" x14ac:dyDescent="0.25">
      <c r="A71" s="254" t="s">
        <v>178</v>
      </c>
      <c r="B71" s="255" t="s">
        <v>138</v>
      </c>
      <c r="C71" s="147">
        <f t="shared" ref="C71:C103" si="29">SUM(D71:F71)</f>
        <v>824</v>
      </c>
      <c r="D71" s="147">
        <f>D72+D73+D74</f>
        <v>424</v>
      </c>
      <c r="E71" s="147">
        <f>E72+E73+E74</f>
        <v>400</v>
      </c>
      <c r="F71" s="147">
        <f>F72+F73+F74</f>
        <v>0</v>
      </c>
      <c r="G71" s="147">
        <f>G72</f>
        <v>0</v>
      </c>
      <c r="H71" s="147">
        <f t="shared" si="26"/>
        <v>824</v>
      </c>
      <c r="I71" s="147">
        <f>I72+I73+I74</f>
        <v>424</v>
      </c>
      <c r="J71" s="147">
        <f>J72+J73+J74</f>
        <v>400</v>
      </c>
      <c r="K71" s="147">
        <f>K72+K73+K74</f>
        <v>0</v>
      </c>
      <c r="L71" s="147">
        <f>L72</f>
        <v>0</v>
      </c>
      <c r="M71" s="147">
        <f t="shared" si="15"/>
        <v>100</v>
      </c>
      <c r="N71" s="147">
        <f t="shared" si="27"/>
        <v>0</v>
      </c>
      <c r="O71" s="147">
        <f t="shared" si="16"/>
        <v>100</v>
      </c>
      <c r="P71" s="147">
        <f t="shared" si="28"/>
        <v>0</v>
      </c>
      <c r="Q71" s="147">
        <f t="shared" si="17"/>
        <v>100</v>
      </c>
      <c r="R71" s="147">
        <f t="shared" si="18"/>
        <v>0</v>
      </c>
      <c r="S71" s="147" t="str">
        <f t="shared" si="19"/>
        <v>-</v>
      </c>
      <c r="T71" s="147">
        <f t="shared" si="20"/>
        <v>0</v>
      </c>
      <c r="U71" s="163"/>
      <c r="V71" s="92"/>
      <c r="W71" s="217"/>
      <c r="X71" s="64"/>
      <c r="Y71" s="143"/>
      <c r="Z71" s="143"/>
      <c r="AA71" s="64"/>
      <c r="AB71" s="219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</row>
    <row r="72" spans="1:118" s="11" customFormat="1" ht="41.25" hidden="1" customHeight="1" outlineLevel="3" x14ac:dyDescent="0.25">
      <c r="A72" s="173" t="s">
        <v>325</v>
      </c>
      <c r="B72" s="256" t="s">
        <v>88</v>
      </c>
      <c r="C72" s="147">
        <f t="shared" si="29"/>
        <v>31</v>
      </c>
      <c r="D72" s="147">
        <v>31</v>
      </c>
      <c r="E72" s="147">
        <v>0</v>
      </c>
      <c r="F72" s="147">
        <v>0</v>
      </c>
      <c r="G72" s="147">
        <v>0</v>
      </c>
      <c r="H72" s="147">
        <f t="shared" si="26"/>
        <v>31</v>
      </c>
      <c r="I72" s="147">
        <v>31</v>
      </c>
      <c r="J72" s="147">
        <v>0</v>
      </c>
      <c r="K72" s="147">
        <v>0</v>
      </c>
      <c r="L72" s="147">
        <v>0</v>
      </c>
      <c r="M72" s="147">
        <f t="shared" si="15"/>
        <v>100</v>
      </c>
      <c r="N72" s="147">
        <f t="shared" si="27"/>
        <v>0</v>
      </c>
      <c r="O72" s="147">
        <f t="shared" si="16"/>
        <v>100</v>
      </c>
      <c r="P72" s="147">
        <f t="shared" si="28"/>
        <v>0</v>
      </c>
      <c r="Q72" s="147" t="str">
        <f t="shared" si="17"/>
        <v>-</v>
      </c>
      <c r="R72" s="147">
        <f t="shared" si="18"/>
        <v>0</v>
      </c>
      <c r="S72" s="147" t="str">
        <f t="shared" si="19"/>
        <v>-</v>
      </c>
      <c r="T72" s="147">
        <f t="shared" si="20"/>
        <v>0</v>
      </c>
      <c r="U72" s="163"/>
      <c r="V72" s="92"/>
      <c r="W72" s="217"/>
      <c r="X72" s="64"/>
      <c r="Y72" s="143"/>
      <c r="Z72" s="143"/>
      <c r="AA72" s="64"/>
      <c r="AB72" s="219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</row>
    <row r="73" spans="1:118" s="11" customFormat="1" ht="41.25" hidden="1" customHeight="1" outlineLevel="3" x14ac:dyDescent="0.25">
      <c r="A73" s="173" t="s">
        <v>587</v>
      </c>
      <c r="B73" s="256" t="s">
        <v>584</v>
      </c>
      <c r="C73" s="147">
        <f t="shared" si="29"/>
        <v>400</v>
      </c>
      <c r="D73" s="147">
        <v>0</v>
      </c>
      <c r="E73" s="147">
        <v>400</v>
      </c>
      <c r="F73" s="147">
        <v>0</v>
      </c>
      <c r="G73" s="147">
        <v>0</v>
      </c>
      <c r="H73" s="147">
        <f t="shared" si="26"/>
        <v>400</v>
      </c>
      <c r="I73" s="147">
        <v>0</v>
      </c>
      <c r="J73" s="147">
        <v>400</v>
      </c>
      <c r="K73" s="147">
        <v>0</v>
      </c>
      <c r="L73" s="147">
        <v>0</v>
      </c>
      <c r="M73" s="147">
        <f t="shared" ref="M73:M94" si="30">IFERROR(H73/C73*100,"-")</f>
        <v>100</v>
      </c>
      <c r="N73" s="147">
        <f t="shared" si="27"/>
        <v>0</v>
      </c>
      <c r="O73" s="147" t="str">
        <f t="shared" ref="O73:O94" si="31">IFERROR(I73/D73*100,"-")</f>
        <v>-</v>
      </c>
      <c r="P73" s="147">
        <f t="shared" si="28"/>
        <v>0</v>
      </c>
      <c r="Q73" s="147">
        <f t="shared" ref="Q73:Q94" si="32">IFERROR(J73/E73*100,"-")</f>
        <v>100</v>
      </c>
      <c r="R73" s="147">
        <f t="shared" ref="R73:R94" si="33">E73-J73</f>
        <v>0</v>
      </c>
      <c r="S73" s="147" t="str">
        <f t="shared" ref="S73:S94" si="34">IFERROR(K73/F73*100,"-")</f>
        <v>-</v>
      </c>
      <c r="T73" s="147">
        <f t="shared" ref="T73:T94" si="35">F73-K73</f>
        <v>0</v>
      </c>
      <c r="U73" s="163"/>
      <c r="V73" s="92"/>
      <c r="W73" s="217"/>
      <c r="X73" s="64"/>
      <c r="Y73" s="143"/>
      <c r="Z73" s="143"/>
      <c r="AA73" s="64"/>
      <c r="AB73" s="219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</row>
    <row r="74" spans="1:118" s="11" customFormat="1" ht="41.25" hidden="1" customHeight="1" outlineLevel="3" x14ac:dyDescent="0.25">
      <c r="A74" s="173" t="s">
        <v>588</v>
      </c>
      <c r="B74" s="256" t="s">
        <v>585</v>
      </c>
      <c r="C74" s="147">
        <f t="shared" si="29"/>
        <v>393</v>
      </c>
      <c r="D74" s="147">
        <v>393</v>
      </c>
      <c r="E74" s="147">
        <v>0</v>
      </c>
      <c r="F74" s="147">
        <v>0</v>
      </c>
      <c r="G74" s="147">
        <v>0</v>
      </c>
      <c r="H74" s="147">
        <f t="shared" si="26"/>
        <v>393</v>
      </c>
      <c r="I74" s="147">
        <v>393</v>
      </c>
      <c r="J74" s="147">
        <v>0</v>
      </c>
      <c r="K74" s="147">
        <v>0</v>
      </c>
      <c r="L74" s="147">
        <v>0</v>
      </c>
      <c r="M74" s="147">
        <f t="shared" si="30"/>
        <v>100</v>
      </c>
      <c r="N74" s="147">
        <f t="shared" si="27"/>
        <v>0</v>
      </c>
      <c r="O74" s="147">
        <f t="shared" si="31"/>
        <v>100</v>
      </c>
      <c r="P74" s="147">
        <f t="shared" si="28"/>
        <v>0</v>
      </c>
      <c r="Q74" s="147" t="str">
        <f t="shared" si="32"/>
        <v>-</v>
      </c>
      <c r="R74" s="147">
        <f t="shared" si="33"/>
        <v>0</v>
      </c>
      <c r="S74" s="147" t="str">
        <f t="shared" si="34"/>
        <v>-</v>
      </c>
      <c r="T74" s="147">
        <f t="shared" si="35"/>
        <v>0</v>
      </c>
      <c r="U74" s="163"/>
      <c r="V74" s="92"/>
      <c r="W74" s="217"/>
      <c r="X74" s="64"/>
      <c r="Y74" s="143"/>
      <c r="Z74" s="143"/>
      <c r="AA74" s="64"/>
      <c r="AB74" s="219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</row>
    <row r="75" spans="1:118" s="11" customFormat="1" ht="41.25" hidden="1" customHeight="1" outlineLevel="3" x14ac:dyDescent="0.25">
      <c r="A75" s="257" t="s">
        <v>179</v>
      </c>
      <c r="B75" s="237" t="s">
        <v>89</v>
      </c>
      <c r="C75" s="147">
        <f t="shared" si="29"/>
        <v>50</v>
      </c>
      <c r="D75" s="147">
        <v>50</v>
      </c>
      <c r="E75" s="147">
        <v>0</v>
      </c>
      <c r="F75" s="147">
        <v>0</v>
      </c>
      <c r="G75" s="147">
        <v>0</v>
      </c>
      <c r="H75" s="147">
        <f>SUM(I75:K75)</f>
        <v>50</v>
      </c>
      <c r="I75" s="147">
        <v>50</v>
      </c>
      <c r="J75" s="147">
        <v>0</v>
      </c>
      <c r="K75" s="147">
        <v>0</v>
      </c>
      <c r="L75" s="147">
        <v>0</v>
      </c>
      <c r="M75" s="147">
        <f t="shared" si="30"/>
        <v>100</v>
      </c>
      <c r="N75" s="147">
        <f t="shared" si="27"/>
        <v>0</v>
      </c>
      <c r="O75" s="147">
        <f t="shared" si="31"/>
        <v>100</v>
      </c>
      <c r="P75" s="147">
        <f t="shared" si="28"/>
        <v>0</v>
      </c>
      <c r="Q75" s="147" t="str">
        <f t="shared" si="32"/>
        <v>-</v>
      </c>
      <c r="R75" s="147">
        <f t="shared" si="33"/>
        <v>0</v>
      </c>
      <c r="S75" s="147" t="str">
        <f t="shared" si="34"/>
        <v>-</v>
      </c>
      <c r="T75" s="147">
        <f t="shared" si="35"/>
        <v>0</v>
      </c>
      <c r="U75" s="163"/>
      <c r="V75" s="92"/>
      <c r="W75" s="217"/>
      <c r="X75" s="64"/>
      <c r="Y75" s="143"/>
      <c r="Z75" s="143"/>
      <c r="AA75" s="64"/>
      <c r="AB75" s="219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</row>
    <row r="76" spans="1:118" s="11" customFormat="1" ht="41.25" hidden="1" customHeight="1" outlineLevel="3" x14ac:dyDescent="0.25">
      <c r="A76" s="254" t="s">
        <v>181</v>
      </c>
      <c r="B76" s="215" t="s">
        <v>326</v>
      </c>
      <c r="C76" s="147">
        <f t="shared" si="29"/>
        <v>1369.7</v>
      </c>
      <c r="D76" s="147">
        <v>205.5</v>
      </c>
      <c r="E76" s="147">
        <v>1131.9000000000001</v>
      </c>
      <c r="F76" s="147">
        <v>32.299999999999997</v>
      </c>
      <c r="G76" s="147">
        <v>0</v>
      </c>
      <c r="H76" s="147">
        <f>SUM(I76:K76)</f>
        <v>1369.7</v>
      </c>
      <c r="I76" s="147">
        <v>205.5</v>
      </c>
      <c r="J76" s="147">
        <v>1131.9000000000001</v>
      </c>
      <c r="K76" s="147">
        <v>32.299999999999997</v>
      </c>
      <c r="L76" s="147">
        <v>0</v>
      </c>
      <c r="M76" s="147">
        <f t="shared" si="30"/>
        <v>100</v>
      </c>
      <c r="N76" s="147">
        <f t="shared" si="27"/>
        <v>0</v>
      </c>
      <c r="O76" s="147">
        <f t="shared" si="31"/>
        <v>100</v>
      </c>
      <c r="P76" s="147">
        <f t="shared" si="28"/>
        <v>0</v>
      </c>
      <c r="Q76" s="147">
        <f t="shared" si="32"/>
        <v>100</v>
      </c>
      <c r="R76" s="147">
        <f t="shared" si="33"/>
        <v>0</v>
      </c>
      <c r="S76" s="147">
        <f t="shared" si="34"/>
        <v>100</v>
      </c>
      <c r="T76" s="147">
        <f t="shared" si="35"/>
        <v>0</v>
      </c>
      <c r="U76" s="163"/>
      <c r="V76" s="92"/>
      <c r="W76" s="217"/>
      <c r="X76" s="64"/>
      <c r="Y76" s="143"/>
      <c r="Z76" s="143"/>
      <c r="AA76" s="64"/>
      <c r="AB76" s="219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</row>
    <row r="77" spans="1:118" s="11" customFormat="1" ht="41.25" customHeight="1" outlineLevel="2" collapsed="1" x14ac:dyDescent="0.25">
      <c r="A77" s="259" t="s">
        <v>105</v>
      </c>
      <c r="B77" s="260" t="s">
        <v>589</v>
      </c>
      <c r="C77" s="147">
        <f t="shared" si="29"/>
        <v>17754.2</v>
      </c>
      <c r="D77" s="147">
        <f>D78+D79+D83</f>
        <v>17454.2</v>
      </c>
      <c r="E77" s="147">
        <f>E78+E79+E83</f>
        <v>300</v>
      </c>
      <c r="F77" s="147">
        <f>F78+F79+F83</f>
        <v>0</v>
      </c>
      <c r="G77" s="147">
        <f>G78+G79+G83</f>
        <v>0</v>
      </c>
      <c r="H77" s="147">
        <f t="shared" ref="H77:H99" si="36">SUM(I77:K77)</f>
        <v>17754.2</v>
      </c>
      <c r="I77" s="147">
        <f>I78+I79+I83</f>
        <v>17454.2</v>
      </c>
      <c r="J77" s="147">
        <f>J78+J79+J83</f>
        <v>300</v>
      </c>
      <c r="K77" s="147">
        <f>K78+K79+K83</f>
        <v>0</v>
      </c>
      <c r="L77" s="147">
        <f>L78+L79+L83</f>
        <v>0</v>
      </c>
      <c r="M77" s="147">
        <f t="shared" si="30"/>
        <v>100</v>
      </c>
      <c r="N77" s="147">
        <f t="shared" si="27"/>
        <v>0</v>
      </c>
      <c r="O77" s="147">
        <f t="shared" si="31"/>
        <v>100</v>
      </c>
      <c r="P77" s="147">
        <f t="shared" si="28"/>
        <v>0</v>
      </c>
      <c r="Q77" s="147">
        <f t="shared" si="32"/>
        <v>100</v>
      </c>
      <c r="R77" s="147">
        <f t="shared" si="33"/>
        <v>0</v>
      </c>
      <c r="S77" s="147" t="str">
        <f t="shared" si="34"/>
        <v>-</v>
      </c>
      <c r="T77" s="147">
        <f t="shared" si="35"/>
        <v>0</v>
      </c>
      <c r="U77" s="163"/>
      <c r="V77" s="92"/>
      <c r="W77" s="217"/>
      <c r="X77" s="64"/>
      <c r="Y77" s="143"/>
      <c r="Z77" s="143"/>
      <c r="AA77" s="64"/>
      <c r="AB77" s="219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</row>
    <row r="78" spans="1:118" s="11" customFormat="1" ht="71.25" hidden="1" customHeight="1" outlineLevel="3" x14ac:dyDescent="0.25">
      <c r="A78" s="254" t="s">
        <v>137</v>
      </c>
      <c r="B78" s="261" t="s">
        <v>379</v>
      </c>
      <c r="C78" s="147">
        <f t="shared" si="29"/>
        <v>17323.8</v>
      </c>
      <c r="D78" s="147">
        <v>17323.8</v>
      </c>
      <c r="E78" s="147">
        <v>0</v>
      </c>
      <c r="F78" s="147">
        <v>0</v>
      </c>
      <c r="G78" s="147">
        <v>0</v>
      </c>
      <c r="H78" s="147">
        <f t="shared" si="36"/>
        <v>17323.8</v>
      </c>
      <c r="I78" s="147">
        <v>17323.8</v>
      </c>
      <c r="J78" s="147">
        <v>0</v>
      </c>
      <c r="K78" s="147">
        <v>0</v>
      </c>
      <c r="L78" s="147">
        <v>0</v>
      </c>
      <c r="M78" s="147">
        <f t="shared" si="30"/>
        <v>100</v>
      </c>
      <c r="N78" s="147">
        <f t="shared" si="27"/>
        <v>0</v>
      </c>
      <c r="O78" s="147">
        <f t="shared" si="31"/>
        <v>100</v>
      </c>
      <c r="P78" s="147">
        <f t="shared" si="28"/>
        <v>0</v>
      </c>
      <c r="Q78" s="147" t="str">
        <f t="shared" si="32"/>
        <v>-</v>
      </c>
      <c r="R78" s="147">
        <f t="shared" si="33"/>
        <v>0</v>
      </c>
      <c r="S78" s="147" t="str">
        <f t="shared" si="34"/>
        <v>-</v>
      </c>
      <c r="T78" s="147">
        <f t="shared" si="35"/>
        <v>0</v>
      </c>
      <c r="U78" s="163"/>
      <c r="V78" s="92"/>
      <c r="W78" s="217"/>
      <c r="X78" s="64"/>
      <c r="Y78" s="143"/>
      <c r="Z78" s="143"/>
      <c r="AA78" s="64"/>
      <c r="AB78" s="219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</row>
    <row r="79" spans="1:118" s="11" customFormat="1" ht="41.25" hidden="1" customHeight="1" outlineLevel="3" x14ac:dyDescent="0.25">
      <c r="A79" s="254" t="s">
        <v>143</v>
      </c>
      <c r="B79" s="255" t="s">
        <v>327</v>
      </c>
      <c r="C79" s="147">
        <f t="shared" si="29"/>
        <v>380.4</v>
      </c>
      <c r="D79" s="147">
        <f>D80+D81+D82</f>
        <v>80.400000000000006</v>
      </c>
      <c r="E79" s="147">
        <f>E80+E81+E82</f>
        <v>300</v>
      </c>
      <c r="F79" s="147">
        <f>F80+F81+F82</f>
        <v>0</v>
      </c>
      <c r="G79" s="147">
        <f>G80+G81+G82</f>
        <v>0</v>
      </c>
      <c r="H79" s="147">
        <f t="shared" si="36"/>
        <v>380.4</v>
      </c>
      <c r="I79" s="147">
        <f>I80+I81+I82</f>
        <v>80.400000000000006</v>
      </c>
      <c r="J79" s="147">
        <f>J80+J81+J82</f>
        <v>300</v>
      </c>
      <c r="K79" s="147">
        <f>K80+K81+K82</f>
        <v>0</v>
      </c>
      <c r="L79" s="147">
        <f>L80+L81+L82</f>
        <v>0</v>
      </c>
      <c r="M79" s="147">
        <f t="shared" si="30"/>
        <v>100</v>
      </c>
      <c r="N79" s="147">
        <f t="shared" si="27"/>
        <v>0</v>
      </c>
      <c r="O79" s="147">
        <f t="shared" si="31"/>
        <v>100</v>
      </c>
      <c r="P79" s="147">
        <f t="shared" si="28"/>
        <v>0</v>
      </c>
      <c r="Q79" s="147">
        <f t="shared" si="32"/>
        <v>100</v>
      </c>
      <c r="R79" s="147">
        <f t="shared" si="33"/>
        <v>0</v>
      </c>
      <c r="S79" s="147" t="str">
        <f t="shared" si="34"/>
        <v>-</v>
      </c>
      <c r="T79" s="147">
        <f t="shared" si="35"/>
        <v>0</v>
      </c>
      <c r="U79" s="163"/>
      <c r="V79" s="92"/>
      <c r="W79" s="217"/>
      <c r="X79" s="64"/>
      <c r="Y79" s="143"/>
      <c r="Z79" s="143"/>
      <c r="AA79" s="64"/>
      <c r="AB79" s="219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</row>
    <row r="80" spans="1:118" s="11" customFormat="1" ht="49.5" hidden="1" customHeight="1" outlineLevel="3" x14ac:dyDescent="0.25">
      <c r="A80" s="173" t="s">
        <v>328</v>
      </c>
      <c r="B80" s="256" t="s">
        <v>55</v>
      </c>
      <c r="C80" s="147">
        <f t="shared" si="29"/>
        <v>55.4</v>
      </c>
      <c r="D80" s="147">
        <v>55.4</v>
      </c>
      <c r="E80" s="147">
        <v>0</v>
      </c>
      <c r="F80" s="147">
        <v>0</v>
      </c>
      <c r="G80" s="147">
        <v>0</v>
      </c>
      <c r="H80" s="147">
        <f t="shared" si="36"/>
        <v>55.4</v>
      </c>
      <c r="I80" s="147">
        <v>55.4</v>
      </c>
      <c r="J80" s="147">
        <v>0</v>
      </c>
      <c r="K80" s="147">
        <v>0</v>
      </c>
      <c r="L80" s="147">
        <v>0</v>
      </c>
      <c r="M80" s="147">
        <f t="shared" si="30"/>
        <v>100</v>
      </c>
      <c r="N80" s="147">
        <f t="shared" si="27"/>
        <v>0</v>
      </c>
      <c r="O80" s="147">
        <f t="shared" si="31"/>
        <v>100</v>
      </c>
      <c r="P80" s="147">
        <f t="shared" si="28"/>
        <v>0</v>
      </c>
      <c r="Q80" s="147" t="str">
        <f t="shared" si="32"/>
        <v>-</v>
      </c>
      <c r="R80" s="147">
        <f t="shared" si="33"/>
        <v>0</v>
      </c>
      <c r="S80" s="147" t="str">
        <f t="shared" si="34"/>
        <v>-</v>
      </c>
      <c r="T80" s="147">
        <f t="shared" si="35"/>
        <v>0</v>
      </c>
      <c r="U80" s="163"/>
      <c r="V80" s="92"/>
      <c r="W80" s="217"/>
      <c r="X80" s="64"/>
      <c r="Y80" s="143"/>
      <c r="Z80" s="143"/>
      <c r="AA80" s="64"/>
      <c r="AB80" s="219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</row>
    <row r="81" spans="1:118" s="11" customFormat="1" ht="56.25" hidden="1" customHeight="1" outlineLevel="3" x14ac:dyDescent="0.25">
      <c r="A81" s="173" t="s">
        <v>329</v>
      </c>
      <c r="B81" s="258" t="s">
        <v>330</v>
      </c>
      <c r="C81" s="147">
        <f t="shared" si="29"/>
        <v>25</v>
      </c>
      <c r="D81" s="147">
        <v>25</v>
      </c>
      <c r="E81" s="147">
        <v>0</v>
      </c>
      <c r="F81" s="147">
        <v>0</v>
      </c>
      <c r="G81" s="147">
        <v>0</v>
      </c>
      <c r="H81" s="147">
        <f t="shared" si="36"/>
        <v>25</v>
      </c>
      <c r="I81" s="147">
        <v>25</v>
      </c>
      <c r="J81" s="147">
        <v>0</v>
      </c>
      <c r="K81" s="147">
        <v>0</v>
      </c>
      <c r="L81" s="147">
        <v>0</v>
      </c>
      <c r="M81" s="147">
        <f t="shared" si="30"/>
        <v>100</v>
      </c>
      <c r="N81" s="147">
        <f t="shared" si="27"/>
        <v>0</v>
      </c>
      <c r="O81" s="147">
        <f t="shared" si="31"/>
        <v>100</v>
      </c>
      <c r="P81" s="147">
        <f t="shared" si="28"/>
        <v>0</v>
      </c>
      <c r="Q81" s="147" t="str">
        <f t="shared" si="32"/>
        <v>-</v>
      </c>
      <c r="R81" s="147">
        <f t="shared" si="33"/>
        <v>0</v>
      </c>
      <c r="S81" s="147" t="str">
        <f t="shared" si="34"/>
        <v>-</v>
      </c>
      <c r="T81" s="147">
        <f t="shared" si="35"/>
        <v>0</v>
      </c>
      <c r="U81" s="163"/>
      <c r="V81" s="92"/>
      <c r="W81" s="217"/>
      <c r="X81" s="64"/>
      <c r="Y81" s="143"/>
      <c r="Z81" s="143"/>
      <c r="AA81" s="64"/>
      <c r="AB81" s="219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</row>
    <row r="82" spans="1:118" s="11" customFormat="1" ht="41.25" hidden="1" customHeight="1" outlineLevel="3" x14ac:dyDescent="0.25">
      <c r="A82" s="173" t="s">
        <v>331</v>
      </c>
      <c r="B82" s="256" t="s">
        <v>427</v>
      </c>
      <c r="C82" s="147">
        <f t="shared" si="29"/>
        <v>300</v>
      </c>
      <c r="D82" s="147">
        <v>0</v>
      </c>
      <c r="E82" s="147">
        <v>300</v>
      </c>
      <c r="F82" s="147">
        <v>0</v>
      </c>
      <c r="G82" s="147">
        <v>0</v>
      </c>
      <c r="H82" s="147">
        <f t="shared" si="36"/>
        <v>300</v>
      </c>
      <c r="I82" s="147">
        <v>0</v>
      </c>
      <c r="J82" s="147">
        <v>300</v>
      </c>
      <c r="K82" s="147">
        <v>0</v>
      </c>
      <c r="L82" s="147">
        <v>0</v>
      </c>
      <c r="M82" s="147">
        <f t="shared" si="30"/>
        <v>100</v>
      </c>
      <c r="N82" s="147">
        <f t="shared" si="27"/>
        <v>0</v>
      </c>
      <c r="O82" s="147" t="str">
        <f t="shared" si="31"/>
        <v>-</v>
      </c>
      <c r="P82" s="147">
        <f t="shared" si="28"/>
        <v>0</v>
      </c>
      <c r="Q82" s="147">
        <f t="shared" si="32"/>
        <v>100</v>
      </c>
      <c r="R82" s="147">
        <f t="shared" si="33"/>
        <v>0</v>
      </c>
      <c r="S82" s="147" t="str">
        <f t="shared" si="34"/>
        <v>-</v>
      </c>
      <c r="T82" s="147">
        <f t="shared" si="35"/>
        <v>0</v>
      </c>
      <c r="U82" s="163"/>
      <c r="V82" s="92"/>
      <c r="W82" s="217"/>
      <c r="X82" s="64"/>
      <c r="Y82" s="143"/>
      <c r="Z82" s="143"/>
      <c r="AA82" s="64"/>
      <c r="AB82" s="219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</row>
    <row r="83" spans="1:118" s="11" customFormat="1" ht="41.25" hidden="1" customHeight="1" outlineLevel="3" x14ac:dyDescent="0.25">
      <c r="A83" s="257" t="s">
        <v>144</v>
      </c>
      <c r="B83" s="174" t="s">
        <v>89</v>
      </c>
      <c r="C83" s="147">
        <f>SUM(D83:F83)</f>
        <v>50</v>
      </c>
      <c r="D83" s="147">
        <v>50</v>
      </c>
      <c r="E83" s="147">
        <v>0</v>
      </c>
      <c r="F83" s="147">
        <v>0</v>
      </c>
      <c r="G83" s="147">
        <v>0</v>
      </c>
      <c r="H83" s="147">
        <f>SUM(I83:K83)</f>
        <v>50</v>
      </c>
      <c r="I83" s="147">
        <v>50</v>
      </c>
      <c r="J83" s="147">
        <v>0</v>
      </c>
      <c r="K83" s="147">
        <v>0</v>
      </c>
      <c r="L83" s="147">
        <v>0</v>
      </c>
      <c r="M83" s="147">
        <f t="shared" si="30"/>
        <v>100</v>
      </c>
      <c r="N83" s="147">
        <f t="shared" si="27"/>
        <v>0</v>
      </c>
      <c r="O83" s="147">
        <f t="shared" si="31"/>
        <v>100</v>
      </c>
      <c r="P83" s="147">
        <f t="shared" si="28"/>
        <v>0</v>
      </c>
      <c r="Q83" s="147" t="str">
        <f t="shared" si="32"/>
        <v>-</v>
      </c>
      <c r="R83" s="147">
        <f t="shared" si="33"/>
        <v>0</v>
      </c>
      <c r="S83" s="147" t="str">
        <f t="shared" si="34"/>
        <v>-</v>
      </c>
      <c r="T83" s="147">
        <f t="shared" si="35"/>
        <v>0</v>
      </c>
      <c r="U83" s="163"/>
      <c r="V83" s="92"/>
      <c r="W83" s="217"/>
      <c r="X83" s="64"/>
      <c r="Y83" s="143"/>
      <c r="Z83" s="143"/>
      <c r="AA83" s="64"/>
      <c r="AB83" s="219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</row>
    <row r="84" spans="1:118" s="267" customFormat="1" ht="41.25" customHeight="1" outlineLevel="1" x14ac:dyDescent="0.25">
      <c r="A84" s="266"/>
      <c r="B84" s="134" t="s">
        <v>332</v>
      </c>
      <c r="C84" s="135">
        <f t="shared" si="29"/>
        <v>125232</v>
      </c>
      <c r="D84" s="135">
        <f>D85+D94+D105</f>
        <v>114144.5</v>
      </c>
      <c r="E84" s="135">
        <f>E85+E94+E105</f>
        <v>6890.1</v>
      </c>
      <c r="F84" s="135">
        <f>F85+F94+F105</f>
        <v>4197.3999999999996</v>
      </c>
      <c r="G84" s="135">
        <f>G85+G94+G105</f>
        <v>0</v>
      </c>
      <c r="H84" s="135">
        <f t="shared" si="36"/>
        <v>123919.1</v>
      </c>
      <c r="I84" s="135">
        <f>I85+I94+I105</f>
        <v>112831.6</v>
      </c>
      <c r="J84" s="135">
        <f>J85+J94+J105</f>
        <v>6890.1</v>
      </c>
      <c r="K84" s="135">
        <f>K85+K94+K105</f>
        <v>4197.3999999999996</v>
      </c>
      <c r="L84" s="135">
        <f>L85+L94+L105</f>
        <v>0</v>
      </c>
      <c r="M84" s="135">
        <f t="shared" si="30"/>
        <v>99</v>
      </c>
      <c r="N84" s="135">
        <f t="shared" si="27"/>
        <v>1312.9</v>
      </c>
      <c r="O84" s="135">
        <f t="shared" si="31"/>
        <v>98.8</v>
      </c>
      <c r="P84" s="135">
        <f t="shared" si="28"/>
        <v>1312.9</v>
      </c>
      <c r="Q84" s="135">
        <f t="shared" si="32"/>
        <v>100</v>
      </c>
      <c r="R84" s="135">
        <f t="shared" si="33"/>
        <v>0</v>
      </c>
      <c r="S84" s="135">
        <f t="shared" si="34"/>
        <v>100</v>
      </c>
      <c r="T84" s="135">
        <f t="shared" si="35"/>
        <v>0</v>
      </c>
      <c r="U84" s="159"/>
      <c r="V84" s="92"/>
      <c r="W84" s="217"/>
      <c r="X84" s="282"/>
      <c r="Y84" s="157"/>
      <c r="Z84" s="157"/>
      <c r="AA84" s="282"/>
      <c r="AB84" s="219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  <c r="AY84" s="282"/>
      <c r="AZ84" s="282"/>
      <c r="BA84" s="282"/>
      <c r="BB84" s="282"/>
      <c r="BC84" s="282"/>
      <c r="BD84" s="282"/>
      <c r="BE84" s="282"/>
      <c r="BF84" s="282"/>
      <c r="BG84" s="282"/>
      <c r="BH84" s="282"/>
      <c r="BI84" s="282"/>
      <c r="BJ84" s="282"/>
      <c r="BK84" s="282"/>
      <c r="BL84" s="282"/>
      <c r="BM84" s="282"/>
      <c r="BN84" s="282"/>
      <c r="BO84" s="282"/>
      <c r="BP84" s="282"/>
      <c r="BQ84" s="282"/>
      <c r="BR84" s="282"/>
      <c r="BS84" s="282"/>
      <c r="BT84" s="282"/>
      <c r="BU84" s="282"/>
      <c r="BV84" s="282"/>
      <c r="BW84" s="282"/>
      <c r="BX84" s="282"/>
      <c r="BY84" s="282"/>
      <c r="BZ84" s="282"/>
      <c r="CA84" s="282"/>
      <c r="CB84" s="282"/>
      <c r="CC84" s="282"/>
      <c r="CD84" s="282"/>
      <c r="CE84" s="282"/>
      <c r="CF84" s="282"/>
      <c r="CG84" s="282"/>
      <c r="CH84" s="282"/>
      <c r="CI84" s="282"/>
      <c r="CJ84" s="282"/>
      <c r="CK84" s="282"/>
      <c r="CL84" s="282"/>
      <c r="CM84" s="282"/>
      <c r="CN84" s="282"/>
      <c r="CO84" s="282"/>
      <c r="CP84" s="282"/>
      <c r="CQ84" s="282"/>
      <c r="CR84" s="282"/>
      <c r="CS84" s="282"/>
      <c r="CT84" s="282"/>
      <c r="CU84" s="282"/>
      <c r="CV84" s="282"/>
      <c r="CW84" s="282"/>
      <c r="CX84" s="282"/>
      <c r="CY84" s="282"/>
      <c r="CZ84" s="282"/>
      <c r="DA84" s="282"/>
      <c r="DB84" s="282"/>
      <c r="DC84" s="282"/>
      <c r="DD84" s="282"/>
      <c r="DE84" s="282"/>
      <c r="DF84" s="282"/>
      <c r="DG84" s="282"/>
      <c r="DH84" s="282"/>
      <c r="DI84" s="282"/>
      <c r="DJ84" s="282"/>
      <c r="DK84" s="282"/>
      <c r="DL84" s="282"/>
      <c r="DM84" s="282"/>
      <c r="DN84" s="282"/>
    </row>
    <row r="85" spans="1:118" s="11" customFormat="1" ht="51.75" customHeight="1" outlineLevel="2" collapsed="1" x14ac:dyDescent="0.25">
      <c r="A85" s="259" t="s">
        <v>114</v>
      </c>
      <c r="B85" s="215" t="s">
        <v>591</v>
      </c>
      <c r="C85" s="147">
        <f t="shared" si="29"/>
        <v>52104.4</v>
      </c>
      <c r="D85" s="147">
        <f>D86+D87+D93</f>
        <v>51979.5</v>
      </c>
      <c r="E85" s="147">
        <f>E86+E87+E93</f>
        <v>124.9</v>
      </c>
      <c r="F85" s="147">
        <f>F86+F87+F93</f>
        <v>0</v>
      </c>
      <c r="G85" s="147">
        <f>G86+G87</f>
        <v>0</v>
      </c>
      <c r="H85" s="147">
        <f t="shared" si="36"/>
        <v>52104.4</v>
      </c>
      <c r="I85" s="147">
        <f>I86+I87+I93</f>
        <v>51979.5</v>
      </c>
      <c r="J85" s="147">
        <f>J86+J87+J93</f>
        <v>124.9</v>
      </c>
      <c r="K85" s="147">
        <f>K86+K87+K93</f>
        <v>0</v>
      </c>
      <c r="L85" s="147">
        <f>L86+L87+L93</f>
        <v>0</v>
      </c>
      <c r="M85" s="147">
        <f t="shared" si="30"/>
        <v>100</v>
      </c>
      <c r="N85" s="147">
        <f t="shared" si="27"/>
        <v>0</v>
      </c>
      <c r="O85" s="147">
        <f t="shared" si="31"/>
        <v>100</v>
      </c>
      <c r="P85" s="147">
        <f t="shared" si="28"/>
        <v>0</v>
      </c>
      <c r="Q85" s="147">
        <f t="shared" si="32"/>
        <v>100</v>
      </c>
      <c r="R85" s="147">
        <f t="shared" si="33"/>
        <v>0</v>
      </c>
      <c r="S85" s="147" t="str">
        <f t="shared" si="34"/>
        <v>-</v>
      </c>
      <c r="T85" s="147">
        <f t="shared" si="35"/>
        <v>0</v>
      </c>
      <c r="U85" s="163"/>
      <c r="V85" s="92"/>
      <c r="W85" s="217"/>
      <c r="X85" s="64"/>
      <c r="Y85" s="143"/>
      <c r="Z85" s="143"/>
      <c r="AA85" s="64"/>
      <c r="AB85" s="219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</row>
    <row r="86" spans="1:118" s="11" customFormat="1" ht="89.25" hidden="1" customHeight="1" outlineLevel="3" collapsed="1" x14ac:dyDescent="0.25">
      <c r="A86" s="214" t="s">
        <v>200</v>
      </c>
      <c r="B86" s="255" t="s">
        <v>333</v>
      </c>
      <c r="C86" s="147">
        <f t="shared" si="29"/>
        <v>51412.6</v>
      </c>
      <c r="D86" s="147">
        <v>51412.6</v>
      </c>
      <c r="E86" s="147">
        <v>0</v>
      </c>
      <c r="F86" s="147">
        <v>0</v>
      </c>
      <c r="G86" s="147">
        <v>0</v>
      </c>
      <c r="H86" s="147">
        <f t="shared" si="36"/>
        <v>51412.6</v>
      </c>
      <c r="I86" s="147">
        <v>51412.6</v>
      </c>
      <c r="J86" s="147">
        <v>0</v>
      </c>
      <c r="K86" s="147">
        <v>0</v>
      </c>
      <c r="L86" s="147">
        <v>0</v>
      </c>
      <c r="M86" s="147">
        <f t="shared" si="30"/>
        <v>100</v>
      </c>
      <c r="N86" s="147">
        <f t="shared" si="27"/>
        <v>0</v>
      </c>
      <c r="O86" s="147">
        <f t="shared" si="31"/>
        <v>100</v>
      </c>
      <c r="P86" s="147">
        <f t="shared" si="28"/>
        <v>0</v>
      </c>
      <c r="Q86" s="147" t="str">
        <f t="shared" si="32"/>
        <v>-</v>
      </c>
      <c r="R86" s="147">
        <f t="shared" si="33"/>
        <v>0</v>
      </c>
      <c r="S86" s="147" t="str">
        <f t="shared" si="34"/>
        <v>-</v>
      </c>
      <c r="T86" s="147">
        <f t="shared" si="35"/>
        <v>0</v>
      </c>
      <c r="U86" s="163"/>
      <c r="V86" s="92"/>
      <c r="W86" s="217"/>
      <c r="X86" s="64"/>
      <c r="Y86" s="143"/>
      <c r="Z86" s="143"/>
      <c r="AA86" s="64"/>
      <c r="AB86" s="219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</row>
    <row r="87" spans="1:118" s="11" customFormat="1" ht="41.25" hidden="1" customHeight="1" outlineLevel="3" collapsed="1" x14ac:dyDescent="0.25">
      <c r="A87" s="214" t="s">
        <v>201</v>
      </c>
      <c r="B87" s="255" t="s">
        <v>138</v>
      </c>
      <c r="C87" s="147">
        <f t="shared" si="29"/>
        <v>305</v>
      </c>
      <c r="D87" s="147">
        <f>D88+D89+D91+D92+D90</f>
        <v>305</v>
      </c>
      <c r="E87" s="147">
        <f>E88+E89+E91+E92</f>
        <v>0</v>
      </c>
      <c r="F87" s="147">
        <f>F88+F89+F91+F92</f>
        <v>0</v>
      </c>
      <c r="G87" s="147">
        <f>G88+G89+G91+G92</f>
        <v>0</v>
      </c>
      <c r="H87" s="147">
        <f t="shared" si="36"/>
        <v>305</v>
      </c>
      <c r="I87" s="147">
        <f>I88+I89+I90+I91+I92</f>
        <v>305</v>
      </c>
      <c r="J87" s="147">
        <f>J88+J89+J91+J92</f>
        <v>0</v>
      </c>
      <c r="K87" s="147">
        <f>K88+K89+K91+K92</f>
        <v>0</v>
      </c>
      <c r="L87" s="147">
        <v>0</v>
      </c>
      <c r="M87" s="147">
        <f t="shared" si="30"/>
        <v>100</v>
      </c>
      <c r="N87" s="147">
        <f t="shared" si="27"/>
        <v>0</v>
      </c>
      <c r="O87" s="147">
        <f t="shared" si="31"/>
        <v>100</v>
      </c>
      <c r="P87" s="147">
        <f t="shared" si="28"/>
        <v>0</v>
      </c>
      <c r="Q87" s="147" t="str">
        <f t="shared" si="32"/>
        <v>-</v>
      </c>
      <c r="R87" s="147">
        <f t="shared" si="33"/>
        <v>0</v>
      </c>
      <c r="S87" s="147" t="str">
        <f t="shared" si="34"/>
        <v>-</v>
      </c>
      <c r="T87" s="147">
        <f t="shared" si="35"/>
        <v>0</v>
      </c>
      <c r="U87" s="163"/>
      <c r="V87" s="92"/>
      <c r="W87" s="217"/>
      <c r="X87" s="64"/>
      <c r="Y87" s="143"/>
      <c r="Z87" s="143"/>
      <c r="AA87" s="64"/>
      <c r="AB87" s="219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</row>
    <row r="88" spans="1:118" s="11" customFormat="1" ht="41.25" hidden="1" customHeight="1" outlineLevel="3" x14ac:dyDescent="0.25">
      <c r="A88" s="173" t="s">
        <v>334</v>
      </c>
      <c r="B88" s="235" t="s">
        <v>335</v>
      </c>
      <c r="C88" s="147">
        <f t="shared" si="29"/>
        <v>100</v>
      </c>
      <c r="D88" s="147">
        <v>100</v>
      </c>
      <c r="E88" s="147">
        <v>0</v>
      </c>
      <c r="F88" s="147">
        <v>0</v>
      </c>
      <c r="G88" s="147">
        <v>0</v>
      </c>
      <c r="H88" s="147">
        <f t="shared" si="36"/>
        <v>100</v>
      </c>
      <c r="I88" s="147">
        <v>100</v>
      </c>
      <c r="J88" s="147">
        <v>0</v>
      </c>
      <c r="K88" s="147">
        <v>0</v>
      </c>
      <c r="L88" s="147">
        <v>0</v>
      </c>
      <c r="M88" s="147">
        <f t="shared" si="30"/>
        <v>100</v>
      </c>
      <c r="N88" s="147">
        <f t="shared" si="27"/>
        <v>0</v>
      </c>
      <c r="O88" s="147">
        <f t="shared" si="31"/>
        <v>100</v>
      </c>
      <c r="P88" s="147">
        <f t="shared" si="28"/>
        <v>0</v>
      </c>
      <c r="Q88" s="147" t="str">
        <f t="shared" si="32"/>
        <v>-</v>
      </c>
      <c r="R88" s="147">
        <f t="shared" si="33"/>
        <v>0</v>
      </c>
      <c r="S88" s="147" t="str">
        <f t="shared" si="34"/>
        <v>-</v>
      </c>
      <c r="T88" s="147">
        <f t="shared" si="35"/>
        <v>0</v>
      </c>
      <c r="U88" s="163"/>
      <c r="V88" s="92"/>
      <c r="W88" s="217"/>
      <c r="X88" s="64"/>
      <c r="Y88" s="143"/>
      <c r="Z88" s="143"/>
      <c r="AA88" s="64"/>
      <c r="AB88" s="219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</row>
    <row r="89" spans="1:118" s="11" customFormat="1" ht="41.25" hidden="1" customHeight="1" outlineLevel="3" x14ac:dyDescent="0.25">
      <c r="A89" s="173" t="s">
        <v>336</v>
      </c>
      <c r="B89" s="235" t="s">
        <v>337</v>
      </c>
      <c r="C89" s="147">
        <f t="shared" si="29"/>
        <v>55</v>
      </c>
      <c r="D89" s="147">
        <v>55</v>
      </c>
      <c r="E89" s="147">
        <v>0</v>
      </c>
      <c r="F89" s="147">
        <v>0</v>
      </c>
      <c r="G89" s="147">
        <v>0</v>
      </c>
      <c r="H89" s="147">
        <f t="shared" si="36"/>
        <v>55</v>
      </c>
      <c r="I89" s="147">
        <v>55</v>
      </c>
      <c r="J89" s="147">
        <v>0</v>
      </c>
      <c r="K89" s="147">
        <v>0</v>
      </c>
      <c r="L89" s="147">
        <v>0</v>
      </c>
      <c r="M89" s="147">
        <f t="shared" si="30"/>
        <v>100</v>
      </c>
      <c r="N89" s="147">
        <f t="shared" si="27"/>
        <v>0</v>
      </c>
      <c r="O89" s="147">
        <f t="shared" si="31"/>
        <v>100</v>
      </c>
      <c r="P89" s="147">
        <f t="shared" si="28"/>
        <v>0</v>
      </c>
      <c r="Q89" s="147" t="str">
        <f t="shared" si="32"/>
        <v>-</v>
      </c>
      <c r="R89" s="147">
        <f t="shared" si="33"/>
        <v>0</v>
      </c>
      <c r="S89" s="147" t="str">
        <f t="shared" si="34"/>
        <v>-</v>
      </c>
      <c r="T89" s="147">
        <f t="shared" si="35"/>
        <v>0</v>
      </c>
      <c r="U89" s="163"/>
      <c r="V89" s="92"/>
      <c r="W89" s="217"/>
      <c r="X89" s="64"/>
      <c r="Y89" s="143"/>
      <c r="Z89" s="143"/>
      <c r="AA89" s="64"/>
      <c r="AB89" s="219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</row>
    <row r="90" spans="1:118" s="11" customFormat="1" ht="41.25" hidden="1" customHeight="1" outlineLevel="3" x14ac:dyDescent="0.25">
      <c r="A90" s="173" t="s">
        <v>338</v>
      </c>
      <c r="B90" s="235" t="s">
        <v>590</v>
      </c>
      <c r="C90" s="147">
        <f t="shared" si="29"/>
        <v>50</v>
      </c>
      <c r="D90" s="147">
        <v>50</v>
      </c>
      <c r="E90" s="147">
        <v>0</v>
      </c>
      <c r="F90" s="147">
        <v>0</v>
      </c>
      <c r="G90" s="147">
        <v>0</v>
      </c>
      <c r="H90" s="147">
        <f t="shared" si="36"/>
        <v>50</v>
      </c>
      <c r="I90" s="147">
        <v>50</v>
      </c>
      <c r="J90" s="147">
        <v>0</v>
      </c>
      <c r="K90" s="147">
        <v>0</v>
      </c>
      <c r="L90" s="147">
        <v>0</v>
      </c>
      <c r="M90" s="147">
        <f t="shared" si="30"/>
        <v>100</v>
      </c>
      <c r="N90" s="147">
        <f t="shared" si="27"/>
        <v>0</v>
      </c>
      <c r="O90" s="147">
        <f t="shared" si="31"/>
        <v>100</v>
      </c>
      <c r="P90" s="147">
        <f t="shared" si="28"/>
        <v>0</v>
      </c>
      <c r="Q90" s="147" t="str">
        <f t="shared" si="32"/>
        <v>-</v>
      </c>
      <c r="R90" s="147">
        <f t="shared" si="33"/>
        <v>0</v>
      </c>
      <c r="S90" s="147" t="str">
        <f t="shared" si="34"/>
        <v>-</v>
      </c>
      <c r="T90" s="147">
        <f t="shared" si="35"/>
        <v>0</v>
      </c>
      <c r="U90" s="163"/>
      <c r="V90" s="92"/>
      <c r="W90" s="217"/>
      <c r="X90" s="64"/>
      <c r="Y90" s="143"/>
      <c r="Z90" s="143"/>
      <c r="AA90" s="64"/>
      <c r="AB90" s="219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</row>
    <row r="91" spans="1:118" s="11" customFormat="1" ht="41.25" hidden="1" customHeight="1" outlineLevel="3" x14ac:dyDescent="0.25">
      <c r="A91" s="173" t="s">
        <v>338</v>
      </c>
      <c r="B91" s="235" t="s">
        <v>428</v>
      </c>
      <c r="C91" s="147">
        <f t="shared" si="29"/>
        <v>50</v>
      </c>
      <c r="D91" s="147">
        <v>50</v>
      </c>
      <c r="E91" s="147">
        <v>0</v>
      </c>
      <c r="F91" s="147">
        <v>0</v>
      </c>
      <c r="G91" s="147">
        <v>0</v>
      </c>
      <c r="H91" s="198">
        <f t="shared" si="36"/>
        <v>50</v>
      </c>
      <c r="I91" s="147">
        <v>50</v>
      </c>
      <c r="J91" s="147">
        <v>0</v>
      </c>
      <c r="K91" s="147">
        <v>0</v>
      </c>
      <c r="L91" s="198">
        <v>0</v>
      </c>
      <c r="M91" s="147">
        <f t="shared" si="30"/>
        <v>100</v>
      </c>
      <c r="N91" s="147">
        <f t="shared" si="27"/>
        <v>0</v>
      </c>
      <c r="O91" s="147">
        <f t="shared" si="31"/>
        <v>100</v>
      </c>
      <c r="P91" s="147">
        <f t="shared" si="28"/>
        <v>0</v>
      </c>
      <c r="Q91" s="147" t="str">
        <f t="shared" si="32"/>
        <v>-</v>
      </c>
      <c r="R91" s="147">
        <f t="shared" si="33"/>
        <v>0</v>
      </c>
      <c r="S91" s="147" t="str">
        <f t="shared" si="34"/>
        <v>-</v>
      </c>
      <c r="T91" s="147">
        <f t="shared" si="35"/>
        <v>0</v>
      </c>
      <c r="U91" s="163"/>
      <c r="V91" s="250"/>
      <c r="W91" s="165"/>
      <c r="X91" s="64"/>
      <c r="Y91" s="143"/>
      <c r="Z91" s="143"/>
      <c r="AA91" s="64"/>
      <c r="AB91" s="166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</row>
    <row r="92" spans="1:118" s="11" customFormat="1" ht="41.25" hidden="1" customHeight="1" outlineLevel="3" x14ac:dyDescent="0.25">
      <c r="A92" s="173" t="s">
        <v>339</v>
      </c>
      <c r="B92" s="261" t="s">
        <v>340</v>
      </c>
      <c r="C92" s="147">
        <f t="shared" si="29"/>
        <v>50</v>
      </c>
      <c r="D92" s="147">
        <v>50</v>
      </c>
      <c r="E92" s="147">
        <v>0</v>
      </c>
      <c r="F92" s="147">
        <v>0</v>
      </c>
      <c r="G92" s="147">
        <v>0</v>
      </c>
      <c r="H92" s="147">
        <f t="shared" si="36"/>
        <v>50</v>
      </c>
      <c r="I92" s="147">
        <v>50</v>
      </c>
      <c r="J92" s="147">
        <v>0</v>
      </c>
      <c r="K92" s="147">
        <v>0</v>
      </c>
      <c r="L92" s="147">
        <v>0</v>
      </c>
      <c r="M92" s="147">
        <f t="shared" si="30"/>
        <v>100</v>
      </c>
      <c r="N92" s="147">
        <f t="shared" si="27"/>
        <v>0</v>
      </c>
      <c r="O92" s="147">
        <f t="shared" si="31"/>
        <v>100</v>
      </c>
      <c r="P92" s="147">
        <f t="shared" si="28"/>
        <v>0</v>
      </c>
      <c r="Q92" s="147" t="str">
        <f t="shared" si="32"/>
        <v>-</v>
      </c>
      <c r="R92" s="147">
        <f t="shared" si="33"/>
        <v>0</v>
      </c>
      <c r="S92" s="147" t="str">
        <f t="shared" si="34"/>
        <v>-</v>
      </c>
      <c r="T92" s="147">
        <f t="shared" si="35"/>
        <v>0</v>
      </c>
      <c r="U92" s="163"/>
      <c r="V92" s="250"/>
      <c r="W92" s="165"/>
      <c r="X92" s="64"/>
      <c r="Y92" s="143"/>
      <c r="Z92" s="143"/>
      <c r="AA92" s="64"/>
      <c r="AB92" s="166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</row>
    <row r="93" spans="1:118" s="11" customFormat="1" ht="41.25" hidden="1" customHeight="1" outlineLevel="3" collapsed="1" x14ac:dyDescent="0.25">
      <c r="A93" s="214" t="s">
        <v>202</v>
      </c>
      <c r="B93" s="215" t="s">
        <v>89</v>
      </c>
      <c r="C93" s="147">
        <f t="shared" si="29"/>
        <v>386.8</v>
      </c>
      <c r="D93" s="147">
        <v>261.89999999999998</v>
      </c>
      <c r="E93" s="147">
        <v>124.9</v>
      </c>
      <c r="F93" s="147">
        <v>0</v>
      </c>
      <c r="G93" s="147">
        <f>SUM(G94:G95)</f>
        <v>0</v>
      </c>
      <c r="H93" s="147">
        <f t="shared" si="36"/>
        <v>386.8</v>
      </c>
      <c r="I93" s="147">
        <v>261.89999999999998</v>
      </c>
      <c r="J93" s="147">
        <v>124.9</v>
      </c>
      <c r="K93" s="147">
        <v>0</v>
      </c>
      <c r="L93" s="147">
        <f>SUM(L94:L95)</f>
        <v>0</v>
      </c>
      <c r="M93" s="147">
        <f t="shared" si="30"/>
        <v>100</v>
      </c>
      <c r="N93" s="147">
        <f t="shared" si="27"/>
        <v>0</v>
      </c>
      <c r="O93" s="147">
        <f t="shared" si="31"/>
        <v>100</v>
      </c>
      <c r="P93" s="147">
        <f t="shared" si="28"/>
        <v>0</v>
      </c>
      <c r="Q93" s="147">
        <f t="shared" si="32"/>
        <v>100</v>
      </c>
      <c r="R93" s="147">
        <f t="shared" si="33"/>
        <v>0</v>
      </c>
      <c r="S93" s="147" t="str">
        <f t="shared" si="34"/>
        <v>-</v>
      </c>
      <c r="T93" s="147">
        <f t="shared" si="35"/>
        <v>0</v>
      </c>
      <c r="U93" s="163"/>
      <c r="V93" s="92"/>
      <c r="W93" s="217"/>
      <c r="X93" s="64"/>
      <c r="Y93" s="143"/>
      <c r="Z93" s="143"/>
      <c r="AA93" s="64"/>
      <c r="AB93" s="219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</row>
    <row r="94" spans="1:118" s="64" customFormat="1" ht="41.25" customHeight="1" outlineLevel="2" collapsed="1" x14ac:dyDescent="0.25">
      <c r="A94" s="216" t="s">
        <v>115</v>
      </c>
      <c r="B94" s="265" t="s">
        <v>601</v>
      </c>
      <c r="C94" s="175">
        <f t="shared" si="29"/>
        <v>62145.4</v>
      </c>
      <c r="D94" s="175">
        <f>D95+D96+D104</f>
        <v>61945.4</v>
      </c>
      <c r="E94" s="175">
        <f>E95+E96+E104</f>
        <v>200</v>
      </c>
      <c r="F94" s="175">
        <f>F95+F96+F104</f>
        <v>0</v>
      </c>
      <c r="G94" s="175">
        <f>G95+G96+G104</f>
        <v>0</v>
      </c>
      <c r="H94" s="175">
        <f>SUM(I94:K94)</f>
        <v>60832.5</v>
      </c>
      <c r="I94" s="175">
        <f>I95+I96+I104</f>
        <v>60632.5</v>
      </c>
      <c r="J94" s="175">
        <f>J95+J96+J104</f>
        <v>200</v>
      </c>
      <c r="K94" s="175">
        <f>K95+K96+K104</f>
        <v>0</v>
      </c>
      <c r="L94" s="175">
        <f>L95+L96+L104</f>
        <v>0</v>
      </c>
      <c r="M94" s="175">
        <f t="shared" si="30"/>
        <v>97.9</v>
      </c>
      <c r="N94" s="175">
        <f t="shared" si="27"/>
        <v>1312.9</v>
      </c>
      <c r="O94" s="175">
        <f t="shared" si="31"/>
        <v>97.9</v>
      </c>
      <c r="P94" s="175">
        <f t="shared" si="28"/>
        <v>1312.9</v>
      </c>
      <c r="Q94" s="175">
        <f t="shared" si="32"/>
        <v>100</v>
      </c>
      <c r="R94" s="175">
        <f t="shared" si="33"/>
        <v>0</v>
      </c>
      <c r="S94" s="175" t="str">
        <f t="shared" si="34"/>
        <v>-</v>
      </c>
      <c r="T94" s="175">
        <f t="shared" si="35"/>
        <v>0</v>
      </c>
      <c r="U94" s="163"/>
      <c r="V94" s="92"/>
      <c r="W94" s="217"/>
      <c r="Y94" s="143"/>
      <c r="Z94" s="143"/>
      <c r="AB94" s="219"/>
    </row>
    <row r="95" spans="1:118" s="11" customFormat="1" ht="76.5" hidden="1" customHeight="1" outlineLevel="3" x14ac:dyDescent="0.25">
      <c r="A95" s="175" t="s">
        <v>140</v>
      </c>
      <c r="B95" s="262" t="s">
        <v>353</v>
      </c>
      <c r="C95" s="147">
        <f t="shared" si="29"/>
        <v>60042.5</v>
      </c>
      <c r="D95" s="147">
        <v>60042.5</v>
      </c>
      <c r="E95" s="147">
        <v>0</v>
      </c>
      <c r="F95" s="147">
        <v>0</v>
      </c>
      <c r="G95" s="147">
        <v>0</v>
      </c>
      <c r="H95" s="147">
        <f t="shared" si="36"/>
        <v>60042.5</v>
      </c>
      <c r="I95" s="147">
        <v>60042.5</v>
      </c>
      <c r="J95" s="147">
        <v>0</v>
      </c>
      <c r="K95" s="147">
        <v>0</v>
      </c>
      <c r="L95" s="147">
        <v>0</v>
      </c>
      <c r="M95" s="175">
        <f t="shared" ref="M95:M105" si="37">IFERROR(H95/C95*100,"-")</f>
        <v>100</v>
      </c>
      <c r="N95" s="175">
        <f t="shared" ref="N95:N105" si="38">C95-H95</f>
        <v>0</v>
      </c>
      <c r="O95" s="175">
        <f t="shared" ref="O95:O105" si="39">IFERROR(I95/D95*100,"-")</f>
        <v>100</v>
      </c>
      <c r="P95" s="175">
        <f t="shared" ref="P95:P105" si="40">D95-I95</f>
        <v>0</v>
      </c>
      <c r="Q95" s="175" t="str">
        <f t="shared" ref="Q95:Q105" si="41">IFERROR(J95/E95*100,"-")</f>
        <v>-</v>
      </c>
      <c r="R95" s="175">
        <f t="shared" ref="R95:R105" si="42">E95-J95</f>
        <v>0</v>
      </c>
      <c r="S95" s="175" t="str">
        <f t="shared" ref="S95:S105" si="43">IFERROR(K95/F95*100,"-")</f>
        <v>-</v>
      </c>
      <c r="T95" s="175">
        <f t="shared" ref="T95:T105" si="44">F95-K95</f>
        <v>0</v>
      </c>
      <c r="U95" s="163"/>
      <c r="V95" s="92"/>
      <c r="W95" s="217"/>
      <c r="X95" s="64"/>
      <c r="Y95" s="143"/>
      <c r="Z95" s="143"/>
      <c r="AA95" s="64"/>
      <c r="AB95" s="219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</row>
    <row r="96" spans="1:118" s="11" customFormat="1" ht="41.25" hidden="1" customHeight="1" outlineLevel="3" x14ac:dyDescent="0.25">
      <c r="A96" s="216" t="s">
        <v>141</v>
      </c>
      <c r="B96" s="263" t="s">
        <v>327</v>
      </c>
      <c r="C96" s="147">
        <f t="shared" si="29"/>
        <v>2059.3000000000002</v>
      </c>
      <c r="D96" s="147">
        <f>SUM(D97:D103)</f>
        <v>1859.3</v>
      </c>
      <c r="E96" s="147">
        <f>SUM(E97:E103)</f>
        <v>200</v>
      </c>
      <c r="F96" s="147">
        <f>SUM(F97:F103)</f>
        <v>0</v>
      </c>
      <c r="G96" s="147">
        <f>SUM(G97:G100)</f>
        <v>0</v>
      </c>
      <c r="H96" s="147">
        <f t="shared" si="36"/>
        <v>746.4</v>
      </c>
      <c r="I96" s="147">
        <f>SUM(I97:I103)</f>
        <v>546.4</v>
      </c>
      <c r="J96" s="147">
        <f>SUM(J97:J103)</f>
        <v>200</v>
      </c>
      <c r="K96" s="147">
        <f>SUM(K97:K103)</f>
        <v>0</v>
      </c>
      <c r="L96" s="147">
        <f>L97+L98+L100</f>
        <v>0</v>
      </c>
      <c r="M96" s="175">
        <f t="shared" si="37"/>
        <v>36.200000000000003</v>
      </c>
      <c r="N96" s="175">
        <f t="shared" si="38"/>
        <v>1312.9</v>
      </c>
      <c r="O96" s="175">
        <f t="shared" si="39"/>
        <v>29.4</v>
      </c>
      <c r="P96" s="175">
        <f t="shared" si="40"/>
        <v>1312.9</v>
      </c>
      <c r="Q96" s="175">
        <f t="shared" si="41"/>
        <v>100</v>
      </c>
      <c r="R96" s="175">
        <f t="shared" si="42"/>
        <v>0</v>
      </c>
      <c r="S96" s="175" t="str">
        <f t="shared" si="43"/>
        <v>-</v>
      </c>
      <c r="T96" s="175">
        <f t="shared" si="44"/>
        <v>0</v>
      </c>
      <c r="U96" s="163"/>
      <c r="V96" s="92"/>
      <c r="W96" s="217"/>
      <c r="X96" s="64"/>
      <c r="Y96" s="143"/>
      <c r="Z96" s="143"/>
      <c r="AA96" s="64"/>
      <c r="AB96" s="219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</row>
    <row r="97" spans="1:118" s="11" customFormat="1" ht="49.5" hidden="1" customHeight="1" outlineLevel="3" x14ac:dyDescent="0.25">
      <c r="A97" s="175" t="s">
        <v>341</v>
      </c>
      <c r="B97" s="262" t="s">
        <v>342</v>
      </c>
      <c r="C97" s="147">
        <f t="shared" si="29"/>
        <v>38.700000000000003</v>
      </c>
      <c r="D97" s="147">
        <v>38.700000000000003</v>
      </c>
      <c r="E97" s="147">
        <v>0</v>
      </c>
      <c r="F97" s="147">
        <v>0</v>
      </c>
      <c r="G97" s="147">
        <v>0</v>
      </c>
      <c r="H97" s="147">
        <f t="shared" si="36"/>
        <v>38.700000000000003</v>
      </c>
      <c r="I97" s="147">
        <v>38.700000000000003</v>
      </c>
      <c r="J97" s="147">
        <v>0</v>
      </c>
      <c r="K97" s="147">
        <v>0</v>
      </c>
      <c r="L97" s="147">
        <v>0</v>
      </c>
      <c r="M97" s="175">
        <f t="shared" si="37"/>
        <v>100</v>
      </c>
      <c r="N97" s="175">
        <f t="shared" si="38"/>
        <v>0</v>
      </c>
      <c r="O97" s="175">
        <f t="shared" si="39"/>
        <v>100</v>
      </c>
      <c r="P97" s="175">
        <f t="shared" si="40"/>
        <v>0</v>
      </c>
      <c r="Q97" s="175" t="str">
        <f t="shared" si="41"/>
        <v>-</v>
      </c>
      <c r="R97" s="175">
        <f t="shared" si="42"/>
        <v>0</v>
      </c>
      <c r="S97" s="175" t="str">
        <f t="shared" si="43"/>
        <v>-</v>
      </c>
      <c r="T97" s="175">
        <f t="shared" si="44"/>
        <v>0</v>
      </c>
      <c r="U97" s="163"/>
      <c r="V97" s="92"/>
      <c r="W97" s="217"/>
      <c r="X97" s="64"/>
      <c r="Y97" s="143"/>
      <c r="Z97" s="143"/>
      <c r="AA97" s="64"/>
      <c r="AB97" s="219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</row>
    <row r="98" spans="1:118" s="11" customFormat="1" ht="48" hidden="1" customHeight="1" outlineLevel="3" x14ac:dyDescent="0.25">
      <c r="A98" s="175" t="s">
        <v>343</v>
      </c>
      <c r="B98" s="262" t="s">
        <v>344</v>
      </c>
      <c r="C98" s="147">
        <f t="shared" si="29"/>
        <v>40</v>
      </c>
      <c r="D98" s="147">
        <v>40</v>
      </c>
      <c r="E98" s="147">
        <v>0</v>
      </c>
      <c r="F98" s="147">
        <v>0</v>
      </c>
      <c r="G98" s="147">
        <v>0</v>
      </c>
      <c r="H98" s="147">
        <f t="shared" si="36"/>
        <v>40</v>
      </c>
      <c r="I98" s="147">
        <v>40</v>
      </c>
      <c r="J98" s="147">
        <v>0</v>
      </c>
      <c r="K98" s="147">
        <v>0</v>
      </c>
      <c r="L98" s="147">
        <v>0</v>
      </c>
      <c r="M98" s="175">
        <f t="shared" si="37"/>
        <v>100</v>
      </c>
      <c r="N98" s="175">
        <f t="shared" si="38"/>
        <v>0</v>
      </c>
      <c r="O98" s="175">
        <f t="shared" si="39"/>
        <v>100</v>
      </c>
      <c r="P98" s="175">
        <f t="shared" si="40"/>
        <v>0</v>
      </c>
      <c r="Q98" s="175" t="str">
        <f t="shared" si="41"/>
        <v>-</v>
      </c>
      <c r="R98" s="175">
        <f t="shared" si="42"/>
        <v>0</v>
      </c>
      <c r="S98" s="175" t="str">
        <f t="shared" si="43"/>
        <v>-</v>
      </c>
      <c r="T98" s="175">
        <f t="shared" si="44"/>
        <v>0</v>
      </c>
      <c r="U98" s="163"/>
      <c r="V98" s="92"/>
      <c r="W98" s="217"/>
      <c r="X98" s="64"/>
      <c r="Y98" s="143"/>
      <c r="Z98" s="143"/>
      <c r="AA98" s="64"/>
      <c r="AB98" s="219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</row>
    <row r="99" spans="1:118" s="11" customFormat="1" ht="48" hidden="1" customHeight="1" outlineLevel="3" x14ac:dyDescent="0.25">
      <c r="A99" s="216" t="s">
        <v>345</v>
      </c>
      <c r="B99" s="264" t="s">
        <v>593</v>
      </c>
      <c r="C99" s="147">
        <f t="shared" si="29"/>
        <v>110</v>
      </c>
      <c r="D99" s="147">
        <v>110</v>
      </c>
      <c r="E99" s="147"/>
      <c r="F99" s="147"/>
      <c r="G99" s="147"/>
      <c r="H99" s="147">
        <f t="shared" si="36"/>
        <v>110</v>
      </c>
      <c r="I99" s="147">
        <v>110</v>
      </c>
      <c r="J99" s="147">
        <v>0</v>
      </c>
      <c r="K99" s="147">
        <v>0</v>
      </c>
      <c r="L99" s="147">
        <v>0</v>
      </c>
      <c r="M99" s="175">
        <f t="shared" si="37"/>
        <v>100</v>
      </c>
      <c r="N99" s="175">
        <f t="shared" si="38"/>
        <v>0</v>
      </c>
      <c r="O99" s="175">
        <f t="shared" si="39"/>
        <v>100</v>
      </c>
      <c r="P99" s="175">
        <f t="shared" si="40"/>
        <v>0</v>
      </c>
      <c r="Q99" s="175" t="str">
        <f t="shared" si="41"/>
        <v>-</v>
      </c>
      <c r="R99" s="175">
        <f t="shared" si="42"/>
        <v>0</v>
      </c>
      <c r="S99" s="175" t="str">
        <f t="shared" si="43"/>
        <v>-</v>
      </c>
      <c r="T99" s="175">
        <f t="shared" si="44"/>
        <v>0</v>
      </c>
      <c r="U99" s="163"/>
      <c r="V99" s="92"/>
      <c r="W99" s="217"/>
      <c r="X99" s="64"/>
      <c r="Y99" s="143"/>
      <c r="Z99" s="143"/>
      <c r="AA99" s="64"/>
      <c r="AB99" s="219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</row>
    <row r="100" spans="1:118" s="11" customFormat="1" ht="51" hidden="1" customHeight="1" outlineLevel="3" x14ac:dyDescent="0.25">
      <c r="A100" s="216" t="s">
        <v>592</v>
      </c>
      <c r="B100" s="264" t="s">
        <v>352</v>
      </c>
      <c r="C100" s="147">
        <f t="shared" si="29"/>
        <v>1500</v>
      </c>
      <c r="D100" s="147">
        <v>1500</v>
      </c>
      <c r="E100" s="147">
        <v>0</v>
      </c>
      <c r="F100" s="147">
        <v>0</v>
      </c>
      <c r="G100" s="147">
        <v>0</v>
      </c>
      <c r="H100" s="147">
        <f t="shared" ref="H100:H115" si="45">SUM(I100:K100)</f>
        <v>187.1</v>
      </c>
      <c r="I100" s="147">
        <v>187.1</v>
      </c>
      <c r="J100" s="147">
        <v>0</v>
      </c>
      <c r="K100" s="147">
        <v>0</v>
      </c>
      <c r="L100" s="147">
        <v>0</v>
      </c>
      <c r="M100" s="175">
        <f t="shared" si="37"/>
        <v>12.5</v>
      </c>
      <c r="N100" s="175">
        <f t="shared" si="38"/>
        <v>1312.9</v>
      </c>
      <c r="O100" s="175">
        <f t="shared" si="39"/>
        <v>12.5</v>
      </c>
      <c r="P100" s="175">
        <f t="shared" si="40"/>
        <v>1312.9</v>
      </c>
      <c r="Q100" s="175" t="str">
        <f t="shared" si="41"/>
        <v>-</v>
      </c>
      <c r="R100" s="175">
        <f t="shared" si="42"/>
        <v>0</v>
      </c>
      <c r="S100" s="175" t="str">
        <f t="shared" si="43"/>
        <v>-</v>
      </c>
      <c r="T100" s="175">
        <f t="shared" si="44"/>
        <v>0</v>
      </c>
      <c r="U100" s="163"/>
      <c r="V100" s="92"/>
      <c r="W100" s="217"/>
      <c r="X100" s="64"/>
      <c r="Y100" s="143"/>
      <c r="Z100" s="143"/>
      <c r="AA100" s="64"/>
      <c r="AB100" s="219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</row>
    <row r="101" spans="1:118" s="11" customFormat="1" ht="51" hidden="1" customHeight="1" outlineLevel="3" x14ac:dyDescent="0.25">
      <c r="A101" s="216" t="s">
        <v>596</v>
      </c>
      <c r="B101" s="264" t="s">
        <v>594</v>
      </c>
      <c r="C101" s="147">
        <f t="shared" si="29"/>
        <v>200</v>
      </c>
      <c r="D101" s="147">
        <v>0</v>
      </c>
      <c r="E101" s="147">
        <v>200</v>
      </c>
      <c r="F101" s="147">
        <v>0</v>
      </c>
      <c r="G101" s="147">
        <v>0</v>
      </c>
      <c r="H101" s="147">
        <f t="shared" si="45"/>
        <v>200</v>
      </c>
      <c r="I101" s="147">
        <v>0</v>
      </c>
      <c r="J101" s="147">
        <v>200</v>
      </c>
      <c r="K101" s="147"/>
      <c r="L101" s="147"/>
      <c r="M101" s="175">
        <f t="shared" si="37"/>
        <v>100</v>
      </c>
      <c r="N101" s="175">
        <f t="shared" si="38"/>
        <v>0</v>
      </c>
      <c r="O101" s="175" t="str">
        <f t="shared" si="39"/>
        <v>-</v>
      </c>
      <c r="P101" s="175">
        <f t="shared" si="40"/>
        <v>0</v>
      </c>
      <c r="Q101" s="175">
        <f t="shared" si="41"/>
        <v>100</v>
      </c>
      <c r="R101" s="175">
        <f t="shared" si="42"/>
        <v>0</v>
      </c>
      <c r="S101" s="175" t="str">
        <f t="shared" si="43"/>
        <v>-</v>
      </c>
      <c r="T101" s="175">
        <f t="shared" si="44"/>
        <v>0</v>
      </c>
      <c r="U101" s="163"/>
      <c r="V101" s="92"/>
      <c r="W101" s="217"/>
      <c r="X101" s="64"/>
      <c r="Y101" s="143"/>
      <c r="Z101" s="143"/>
      <c r="AA101" s="64"/>
      <c r="AB101" s="219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</row>
    <row r="102" spans="1:118" s="11" customFormat="1" ht="51" hidden="1" customHeight="1" outlineLevel="3" x14ac:dyDescent="0.25">
      <c r="A102" s="216" t="s">
        <v>597</v>
      </c>
      <c r="B102" s="264" t="s">
        <v>595</v>
      </c>
      <c r="C102" s="147">
        <f t="shared" si="29"/>
        <v>50</v>
      </c>
      <c r="D102" s="147">
        <v>50</v>
      </c>
      <c r="E102" s="147">
        <v>0</v>
      </c>
      <c r="F102" s="147">
        <v>0</v>
      </c>
      <c r="G102" s="147">
        <v>0</v>
      </c>
      <c r="H102" s="147">
        <f t="shared" si="45"/>
        <v>50</v>
      </c>
      <c r="I102" s="147">
        <v>50</v>
      </c>
      <c r="J102" s="147">
        <v>0</v>
      </c>
      <c r="K102" s="147"/>
      <c r="L102" s="147"/>
      <c r="M102" s="175">
        <f t="shared" si="37"/>
        <v>100</v>
      </c>
      <c r="N102" s="175">
        <f t="shared" si="38"/>
        <v>0</v>
      </c>
      <c r="O102" s="175">
        <f t="shared" si="39"/>
        <v>100</v>
      </c>
      <c r="P102" s="175">
        <f t="shared" si="40"/>
        <v>0</v>
      </c>
      <c r="Q102" s="175" t="str">
        <f t="shared" si="41"/>
        <v>-</v>
      </c>
      <c r="R102" s="175">
        <f t="shared" si="42"/>
        <v>0</v>
      </c>
      <c r="S102" s="175" t="str">
        <f t="shared" si="43"/>
        <v>-</v>
      </c>
      <c r="T102" s="175">
        <f t="shared" si="44"/>
        <v>0</v>
      </c>
      <c r="U102" s="163"/>
      <c r="V102" s="92"/>
      <c r="W102" s="217"/>
      <c r="X102" s="64"/>
      <c r="Y102" s="143"/>
      <c r="Z102" s="143"/>
      <c r="AA102" s="64"/>
      <c r="AB102" s="219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</row>
    <row r="103" spans="1:118" s="11" customFormat="1" ht="51" hidden="1" customHeight="1" outlineLevel="3" x14ac:dyDescent="0.25">
      <c r="A103" s="216" t="s">
        <v>598</v>
      </c>
      <c r="B103" s="264" t="s">
        <v>599</v>
      </c>
      <c r="C103" s="147">
        <f t="shared" si="29"/>
        <v>120.6</v>
      </c>
      <c r="D103" s="147">
        <v>120.6</v>
      </c>
      <c r="E103" s="147">
        <v>0</v>
      </c>
      <c r="F103" s="147">
        <v>0</v>
      </c>
      <c r="G103" s="147">
        <v>0</v>
      </c>
      <c r="H103" s="147">
        <f t="shared" si="45"/>
        <v>120.6</v>
      </c>
      <c r="I103" s="147">
        <v>120.6</v>
      </c>
      <c r="J103" s="147">
        <v>0</v>
      </c>
      <c r="K103" s="147"/>
      <c r="L103" s="147"/>
      <c r="M103" s="175">
        <f t="shared" si="37"/>
        <v>100</v>
      </c>
      <c r="N103" s="175">
        <f t="shared" si="38"/>
        <v>0</v>
      </c>
      <c r="O103" s="175">
        <f t="shared" si="39"/>
        <v>100</v>
      </c>
      <c r="P103" s="175">
        <f t="shared" si="40"/>
        <v>0</v>
      </c>
      <c r="Q103" s="175" t="str">
        <f t="shared" si="41"/>
        <v>-</v>
      </c>
      <c r="R103" s="175">
        <f t="shared" si="42"/>
        <v>0</v>
      </c>
      <c r="S103" s="175" t="str">
        <f t="shared" si="43"/>
        <v>-</v>
      </c>
      <c r="T103" s="175">
        <f t="shared" si="44"/>
        <v>0</v>
      </c>
      <c r="U103" s="163"/>
      <c r="V103" s="92"/>
      <c r="W103" s="217"/>
      <c r="X103" s="64"/>
      <c r="Y103" s="143"/>
      <c r="Z103" s="143"/>
      <c r="AA103" s="64"/>
      <c r="AB103" s="219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</row>
    <row r="104" spans="1:118" s="11" customFormat="1" ht="48" hidden="1" customHeight="1" outlineLevel="3" x14ac:dyDescent="0.25">
      <c r="A104" s="175" t="s">
        <v>142</v>
      </c>
      <c r="B104" s="176" t="s">
        <v>89</v>
      </c>
      <c r="C104" s="147">
        <f t="shared" ref="C104:C142" si="46">SUM(D104:F104)</f>
        <v>43.6</v>
      </c>
      <c r="D104" s="147">
        <v>43.6</v>
      </c>
      <c r="E104" s="147">
        <v>0</v>
      </c>
      <c r="F104" s="147">
        <v>0</v>
      </c>
      <c r="G104" s="147">
        <v>0</v>
      </c>
      <c r="H104" s="147">
        <f t="shared" si="45"/>
        <v>43.6</v>
      </c>
      <c r="I104" s="147">
        <v>43.6</v>
      </c>
      <c r="J104" s="147">
        <v>0</v>
      </c>
      <c r="K104" s="147">
        <v>0</v>
      </c>
      <c r="L104" s="147">
        <v>0</v>
      </c>
      <c r="M104" s="175">
        <f t="shared" si="37"/>
        <v>100</v>
      </c>
      <c r="N104" s="175">
        <f t="shared" si="38"/>
        <v>0</v>
      </c>
      <c r="O104" s="175">
        <f t="shared" si="39"/>
        <v>100</v>
      </c>
      <c r="P104" s="175">
        <f t="shared" si="40"/>
        <v>0</v>
      </c>
      <c r="Q104" s="175" t="str">
        <f t="shared" si="41"/>
        <v>-</v>
      </c>
      <c r="R104" s="175">
        <f t="shared" si="42"/>
        <v>0</v>
      </c>
      <c r="S104" s="175" t="str">
        <f t="shared" si="43"/>
        <v>-</v>
      </c>
      <c r="T104" s="175">
        <f t="shared" si="44"/>
        <v>0</v>
      </c>
      <c r="U104" s="163"/>
      <c r="V104" s="92"/>
      <c r="W104" s="217"/>
      <c r="X104" s="64"/>
      <c r="Y104" s="143"/>
      <c r="Z104" s="143"/>
      <c r="AA104" s="64"/>
      <c r="AB104" s="219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</row>
    <row r="105" spans="1:118" s="11" customFormat="1" ht="53.25" customHeight="1" outlineLevel="2" x14ac:dyDescent="0.25">
      <c r="A105" s="175" t="s">
        <v>600</v>
      </c>
      <c r="B105" s="174" t="s">
        <v>715</v>
      </c>
      <c r="C105" s="147">
        <f t="shared" si="46"/>
        <v>10982.2</v>
      </c>
      <c r="D105" s="147">
        <v>219.6</v>
      </c>
      <c r="E105" s="147">
        <v>6565.2</v>
      </c>
      <c r="F105" s="147">
        <v>4197.3999999999996</v>
      </c>
      <c r="G105" s="147">
        <v>0</v>
      </c>
      <c r="H105" s="147">
        <f t="shared" si="45"/>
        <v>10982.2</v>
      </c>
      <c r="I105" s="147">
        <v>219.6</v>
      </c>
      <c r="J105" s="147">
        <v>6565.2</v>
      </c>
      <c r="K105" s="147">
        <v>4197.3999999999996</v>
      </c>
      <c r="L105" s="147">
        <v>0</v>
      </c>
      <c r="M105" s="175">
        <f t="shared" si="37"/>
        <v>100</v>
      </c>
      <c r="N105" s="175">
        <f t="shared" si="38"/>
        <v>0</v>
      </c>
      <c r="O105" s="175">
        <f t="shared" si="39"/>
        <v>100</v>
      </c>
      <c r="P105" s="175">
        <f t="shared" si="40"/>
        <v>0</v>
      </c>
      <c r="Q105" s="175">
        <f t="shared" si="41"/>
        <v>100</v>
      </c>
      <c r="R105" s="175">
        <f t="shared" si="42"/>
        <v>0</v>
      </c>
      <c r="S105" s="175">
        <f t="shared" si="43"/>
        <v>100</v>
      </c>
      <c r="T105" s="175">
        <f t="shared" si="44"/>
        <v>0</v>
      </c>
      <c r="U105" s="163"/>
      <c r="V105" s="92"/>
      <c r="W105" s="217"/>
      <c r="X105" s="64"/>
      <c r="Y105" s="143"/>
      <c r="Z105" s="143"/>
      <c r="AA105" s="64"/>
      <c r="AB105" s="219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4"/>
      <c r="CW105" s="64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4"/>
      <c r="DN105" s="64"/>
    </row>
    <row r="106" spans="1:118" s="267" customFormat="1" ht="89.25" customHeight="1" outlineLevel="1" x14ac:dyDescent="0.25">
      <c r="A106" s="266"/>
      <c r="B106" s="134" t="s">
        <v>346</v>
      </c>
      <c r="C106" s="135">
        <f t="shared" si="46"/>
        <v>24132.2</v>
      </c>
      <c r="D106" s="135">
        <f>D107</f>
        <v>23932.2</v>
      </c>
      <c r="E106" s="135">
        <f t="shared" ref="E106:L106" si="47">E107</f>
        <v>200</v>
      </c>
      <c r="F106" s="135">
        <f t="shared" si="47"/>
        <v>0</v>
      </c>
      <c r="G106" s="135">
        <f t="shared" si="47"/>
        <v>7229.9</v>
      </c>
      <c r="H106" s="135">
        <f t="shared" si="47"/>
        <v>24132.2</v>
      </c>
      <c r="I106" s="135">
        <f t="shared" si="47"/>
        <v>23932.2</v>
      </c>
      <c r="J106" s="135">
        <f t="shared" si="47"/>
        <v>200</v>
      </c>
      <c r="K106" s="135">
        <f t="shared" si="47"/>
        <v>0</v>
      </c>
      <c r="L106" s="135">
        <f t="shared" si="47"/>
        <v>7229.9</v>
      </c>
      <c r="M106" s="135">
        <f t="shared" ref="M106:M140" si="48">IFERROR(H106/C106*100,"-")</f>
        <v>100</v>
      </c>
      <c r="N106" s="135">
        <f t="shared" ref="N106:N140" si="49">C106-H106</f>
        <v>0</v>
      </c>
      <c r="O106" s="135">
        <f t="shared" ref="O106:O167" si="50">IFERROR(I106/D106*100,"-")</f>
        <v>100</v>
      </c>
      <c r="P106" s="135">
        <f t="shared" ref="P106:P167" si="51">D106-I106</f>
        <v>0</v>
      </c>
      <c r="Q106" s="135">
        <f t="shared" ref="Q106:Q136" si="52">IFERROR(J106/E106*100,"-")</f>
        <v>100</v>
      </c>
      <c r="R106" s="135">
        <f t="shared" ref="R106:R136" si="53">E106-J106</f>
        <v>0</v>
      </c>
      <c r="S106" s="135" t="str">
        <f t="shared" ref="S106:S136" si="54">IFERROR(K106/F106*100,"-")</f>
        <v>-</v>
      </c>
      <c r="T106" s="135">
        <f t="shared" ref="T106:T136" si="55">F106-K106</f>
        <v>0</v>
      </c>
      <c r="U106" s="159"/>
      <c r="V106" s="92"/>
      <c r="W106" s="217"/>
      <c r="X106" s="282"/>
      <c r="Y106" s="157"/>
      <c r="Z106" s="157"/>
      <c r="AA106" s="282"/>
      <c r="AB106" s="219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  <c r="AR106" s="282"/>
      <c r="AS106" s="282"/>
      <c r="AT106" s="282"/>
      <c r="AU106" s="282"/>
      <c r="AV106" s="282"/>
      <c r="AW106" s="282"/>
      <c r="AX106" s="282"/>
      <c r="AY106" s="282"/>
      <c r="AZ106" s="282"/>
      <c r="BA106" s="282"/>
      <c r="BB106" s="282"/>
      <c r="BC106" s="282"/>
      <c r="BD106" s="282"/>
      <c r="BE106" s="282"/>
      <c r="BF106" s="282"/>
      <c r="BG106" s="282"/>
      <c r="BH106" s="282"/>
      <c r="BI106" s="282"/>
      <c r="BJ106" s="282"/>
      <c r="BK106" s="282"/>
      <c r="BL106" s="282"/>
      <c r="BM106" s="282"/>
      <c r="BN106" s="282"/>
      <c r="BO106" s="282"/>
      <c r="BP106" s="282"/>
      <c r="BQ106" s="282"/>
      <c r="BR106" s="282"/>
      <c r="BS106" s="282"/>
      <c r="BT106" s="282"/>
      <c r="BU106" s="282"/>
      <c r="BV106" s="282"/>
      <c r="BW106" s="282"/>
      <c r="BX106" s="282"/>
      <c r="BY106" s="282"/>
      <c r="BZ106" s="282"/>
      <c r="CA106" s="282"/>
      <c r="CB106" s="282"/>
      <c r="CC106" s="282"/>
      <c r="CD106" s="282"/>
      <c r="CE106" s="282"/>
      <c r="CF106" s="282"/>
      <c r="CG106" s="282"/>
      <c r="CH106" s="282"/>
      <c r="CI106" s="282"/>
      <c r="CJ106" s="282"/>
      <c r="CK106" s="282"/>
      <c r="CL106" s="282"/>
      <c r="CM106" s="282"/>
      <c r="CN106" s="282"/>
      <c r="CO106" s="282"/>
      <c r="CP106" s="282"/>
      <c r="CQ106" s="282"/>
      <c r="CR106" s="282"/>
      <c r="CS106" s="282"/>
      <c r="CT106" s="282"/>
      <c r="CU106" s="282"/>
      <c r="CV106" s="282"/>
      <c r="CW106" s="282"/>
      <c r="CX106" s="282"/>
      <c r="CY106" s="282"/>
      <c r="CZ106" s="282"/>
      <c r="DA106" s="282"/>
      <c r="DB106" s="282"/>
      <c r="DC106" s="282"/>
      <c r="DD106" s="282"/>
      <c r="DE106" s="282"/>
      <c r="DF106" s="282"/>
      <c r="DG106" s="282"/>
      <c r="DH106" s="282"/>
      <c r="DI106" s="282"/>
      <c r="DJ106" s="282"/>
      <c r="DK106" s="282"/>
      <c r="DL106" s="282"/>
      <c r="DM106" s="282"/>
      <c r="DN106" s="282"/>
    </row>
    <row r="107" spans="1:118" s="11" customFormat="1" ht="44.25" customHeight="1" outlineLevel="2" x14ac:dyDescent="0.25">
      <c r="A107" s="173" t="s">
        <v>117</v>
      </c>
      <c r="B107" s="268" t="s">
        <v>602</v>
      </c>
      <c r="C107" s="147">
        <f t="shared" si="46"/>
        <v>24132.2</v>
      </c>
      <c r="D107" s="147">
        <v>23932.2</v>
      </c>
      <c r="E107" s="147">
        <v>200</v>
      </c>
      <c r="F107" s="147">
        <v>0</v>
      </c>
      <c r="G107" s="147">
        <v>7229.9</v>
      </c>
      <c r="H107" s="147">
        <f t="shared" si="45"/>
        <v>24132.2</v>
      </c>
      <c r="I107" s="147">
        <v>23932.2</v>
      </c>
      <c r="J107" s="147">
        <v>200</v>
      </c>
      <c r="K107" s="147">
        <v>0</v>
      </c>
      <c r="L107" s="175">
        <v>7229.9</v>
      </c>
      <c r="M107" s="147">
        <f t="shared" si="48"/>
        <v>100</v>
      </c>
      <c r="N107" s="147">
        <f t="shared" si="49"/>
        <v>0</v>
      </c>
      <c r="O107" s="147">
        <f t="shared" si="50"/>
        <v>100</v>
      </c>
      <c r="P107" s="147">
        <f t="shared" si="51"/>
        <v>0</v>
      </c>
      <c r="Q107" s="147">
        <f t="shared" si="52"/>
        <v>100</v>
      </c>
      <c r="R107" s="147">
        <f t="shared" si="53"/>
        <v>0</v>
      </c>
      <c r="S107" s="147" t="str">
        <f t="shared" si="54"/>
        <v>-</v>
      </c>
      <c r="T107" s="147">
        <f t="shared" si="55"/>
        <v>0</v>
      </c>
      <c r="U107" s="163"/>
      <c r="V107" s="92"/>
      <c r="W107" s="217"/>
      <c r="X107" s="64"/>
      <c r="Y107" s="143"/>
      <c r="Z107" s="143"/>
      <c r="AA107" s="64"/>
      <c r="AB107" s="219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4"/>
      <c r="CW107" s="64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4"/>
      <c r="DN107" s="64"/>
    </row>
    <row r="108" spans="1:118" s="267" customFormat="1" ht="54.75" customHeight="1" outlineLevel="1" x14ac:dyDescent="0.25">
      <c r="A108" s="266"/>
      <c r="B108" s="134" t="s">
        <v>347</v>
      </c>
      <c r="C108" s="135">
        <f t="shared" si="46"/>
        <v>96037.9</v>
      </c>
      <c r="D108" s="135">
        <f>D109</f>
        <v>96037.9</v>
      </c>
      <c r="E108" s="135">
        <f>E109</f>
        <v>0</v>
      </c>
      <c r="F108" s="135">
        <f>F109</f>
        <v>0</v>
      </c>
      <c r="G108" s="135">
        <f>G109</f>
        <v>0</v>
      </c>
      <c r="H108" s="135">
        <f t="shared" si="45"/>
        <v>95790.1</v>
      </c>
      <c r="I108" s="135">
        <f>I109</f>
        <v>95790.1</v>
      </c>
      <c r="J108" s="135">
        <f>J109</f>
        <v>0</v>
      </c>
      <c r="K108" s="135">
        <f>K109</f>
        <v>0</v>
      </c>
      <c r="L108" s="135">
        <f>L109</f>
        <v>0</v>
      </c>
      <c r="M108" s="135">
        <f t="shared" si="48"/>
        <v>99.7</v>
      </c>
      <c r="N108" s="135">
        <f t="shared" si="49"/>
        <v>247.8</v>
      </c>
      <c r="O108" s="135">
        <f t="shared" si="50"/>
        <v>99.7</v>
      </c>
      <c r="P108" s="135">
        <f t="shared" si="51"/>
        <v>247.8</v>
      </c>
      <c r="Q108" s="135" t="str">
        <f t="shared" si="52"/>
        <v>-</v>
      </c>
      <c r="R108" s="135">
        <f t="shared" si="53"/>
        <v>0</v>
      </c>
      <c r="S108" s="135" t="str">
        <f t="shared" si="54"/>
        <v>-</v>
      </c>
      <c r="T108" s="135">
        <f t="shared" si="55"/>
        <v>0</v>
      </c>
      <c r="U108" s="159"/>
      <c r="V108" s="92"/>
      <c r="W108" s="217"/>
      <c r="X108" s="282"/>
      <c r="Y108" s="157"/>
      <c r="Z108" s="157"/>
      <c r="AA108" s="282"/>
      <c r="AB108" s="219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2"/>
      <c r="AP108" s="282"/>
      <c r="AQ108" s="282"/>
      <c r="AR108" s="282"/>
      <c r="AS108" s="282"/>
      <c r="AT108" s="282"/>
      <c r="AU108" s="282"/>
      <c r="AV108" s="282"/>
      <c r="AW108" s="282"/>
      <c r="AX108" s="282"/>
      <c r="AY108" s="282"/>
      <c r="AZ108" s="282"/>
      <c r="BA108" s="282"/>
      <c r="BB108" s="282"/>
      <c r="BC108" s="282"/>
      <c r="BD108" s="282"/>
      <c r="BE108" s="282"/>
      <c r="BF108" s="282"/>
      <c r="BG108" s="282"/>
      <c r="BH108" s="282"/>
      <c r="BI108" s="282"/>
      <c r="BJ108" s="282"/>
      <c r="BK108" s="282"/>
      <c r="BL108" s="282"/>
      <c r="BM108" s="282"/>
      <c r="BN108" s="282"/>
      <c r="BO108" s="282"/>
      <c r="BP108" s="282"/>
      <c r="BQ108" s="282"/>
      <c r="BR108" s="282"/>
      <c r="BS108" s="282"/>
      <c r="BT108" s="282"/>
      <c r="BU108" s="282"/>
      <c r="BV108" s="282"/>
      <c r="BW108" s="282"/>
      <c r="BX108" s="282"/>
      <c r="BY108" s="282"/>
      <c r="BZ108" s="282"/>
      <c r="CA108" s="282"/>
      <c r="CB108" s="282"/>
      <c r="CC108" s="282"/>
      <c r="CD108" s="282"/>
      <c r="CE108" s="282"/>
      <c r="CF108" s="282"/>
      <c r="CG108" s="282"/>
      <c r="CH108" s="282"/>
      <c r="CI108" s="282"/>
      <c r="CJ108" s="282"/>
      <c r="CK108" s="282"/>
      <c r="CL108" s="282"/>
      <c r="CM108" s="282"/>
      <c r="CN108" s="282"/>
      <c r="CO108" s="282"/>
      <c r="CP108" s="282"/>
      <c r="CQ108" s="282"/>
      <c r="CR108" s="282"/>
      <c r="CS108" s="282"/>
      <c r="CT108" s="282"/>
      <c r="CU108" s="282"/>
      <c r="CV108" s="282"/>
      <c r="CW108" s="282"/>
      <c r="CX108" s="282"/>
      <c r="CY108" s="282"/>
      <c r="CZ108" s="282"/>
      <c r="DA108" s="282"/>
      <c r="DB108" s="282"/>
      <c r="DC108" s="282"/>
      <c r="DD108" s="282"/>
      <c r="DE108" s="282"/>
      <c r="DF108" s="282"/>
      <c r="DG108" s="282"/>
      <c r="DH108" s="282"/>
      <c r="DI108" s="282"/>
      <c r="DJ108" s="282"/>
      <c r="DK108" s="282"/>
      <c r="DL108" s="282"/>
      <c r="DM108" s="282"/>
      <c r="DN108" s="282"/>
    </row>
    <row r="109" spans="1:118" s="11" customFormat="1" ht="41.25" customHeight="1" outlineLevel="2" collapsed="1" x14ac:dyDescent="0.25">
      <c r="A109" s="259" t="s">
        <v>128</v>
      </c>
      <c r="B109" s="215" t="s">
        <v>603</v>
      </c>
      <c r="C109" s="147">
        <f t="shared" si="46"/>
        <v>96037.9</v>
      </c>
      <c r="D109" s="147">
        <f>D110+D111</f>
        <v>96037.9</v>
      </c>
      <c r="E109" s="147">
        <f>E110+E111</f>
        <v>0</v>
      </c>
      <c r="F109" s="147">
        <f>F110+F111</f>
        <v>0</v>
      </c>
      <c r="G109" s="147">
        <f>G110+G111</f>
        <v>0</v>
      </c>
      <c r="H109" s="147">
        <f t="shared" si="45"/>
        <v>95790.1</v>
      </c>
      <c r="I109" s="147">
        <f>I110+I111</f>
        <v>95790.1</v>
      </c>
      <c r="J109" s="147">
        <f>J110+J111</f>
        <v>0</v>
      </c>
      <c r="K109" s="147">
        <f>K110+K111</f>
        <v>0</v>
      </c>
      <c r="L109" s="147">
        <f>L110+L111</f>
        <v>0</v>
      </c>
      <c r="M109" s="147">
        <f t="shared" si="48"/>
        <v>99.7</v>
      </c>
      <c r="N109" s="147">
        <f t="shared" si="49"/>
        <v>247.8</v>
      </c>
      <c r="O109" s="147">
        <f t="shared" si="50"/>
        <v>99.7</v>
      </c>
      <c r="P109" s="147">
        <f t="shared" si="51"/>
        <v>247.8</v>
      </c>
      <c r="Q109" s="147" t="str">
        <f t="shared" si="52"/>
        <v>-</v>
      </c>
      <c r="R109" s="147">
        <f t="shared" si="53"/>
        <v>0</v>
      </c>
      <c r="S109" s="147" t="str">
        <f t="shared" si="54"/>
        <v>-</v>
      </c>
      <c r="T109" s="147">
        <f t="shared" si="55"/>
        <v>0</v>
      </c>
      <c r="U109" s="163"/>
      <c r="V109" s="92"/>
      <c r="W109" s="217"/>
      <c r="X109" s="64"/>
      <c r="Y109" s="143"/>
      <c r="Z109" s="143"/>
      <c r="AA109" s="64"/>
      <c r="AB109" s="219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  <c r="CI109" s="64"/>
      <c r="CJ109" s="64"/>
      <c r="CK109" s="64"/>
      <c r="CL109" s="64"/>
      <c r="CM109" s="64"/>
      <c r="CN109" s="64"/>
      <c r="CO109" s="64"/>
      <c r="CP109" s="64"/>
      <c r="CQ109" s="64"/>
      <c r="CR109" s="64"/>
      <c r="CS109" s="64"/>
      <c r="CT109" s="64"/>
      <c r="CU109" s="64"/>
      <c r="CV109" s="64"/>
      <c r="CW109" s="64"/>
      <c r="CX109" s="64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4"/>
      <c r="DL109" s="64"/>
      <c r="DM109" s="64"/>
      <c r="DN109" s="64"/>
    </row>
    <row r="110" spans="1:118" s="11" customFormat="1" ht="40.5" hidden="1" customHeight="1" outlineLevel="3" x14ac:dyDescent="0.25">
      <c r="A110" s="173" t="s">
        <v>303</v>
      </c>
      <c r="B110" s="174" t="s">
        <v>351</v>
      </c>
      <c r="C110" s="147">
        <f t="shared" si="46"/>
        <v>14640.8</v>
      </c>
      <c r="D110" s="147">
        <v>14640.8</v>
      </c>
      <c r="E110" s="147">
        <v>0</v>
      </c>
      <c r="F110" s="147">
        <v>0</v>
      </c>
      <c r="G110" s="147">
        <v>0</v>
      </c>
      <c r="H110" s="147">
        <f t="shared" si="45"/>
        <v>14629.2</v>
      </c>
      <c r="I110" s="147">
        <v>14629.2</v>
      </c>
      <c r="J110" s="147">
        <v>0</v>
      </c>
      <c r="K110" s="147">
        <v>0</v>
      </c>
      <c r="L110" s="147">
        <v>0</v>
      </c>
      <c r="M110" s="147">
        <f t="shared" si="48"/>
        <v>99.9</v>
      </c>
      <c r="N110" s="147">
        <f t="shared" si="49"/>
        <v>11.6</v>
      </c>
      <c r="O110" s="147">
        <f t="shared" si="50"/>
        <v>99.9</v>
      </c>
      <c r="P110" s="147">
        <f t="shared" si="51"/>
        <v>11.6</v>
      </c>
      <c r="Q110" s="147" t="str">
        <f t="shared" si="52"/>
        <v>-</v>
      </c>
      <c r="R110" s="147">
        <f t="shared" si="53"/>
        <v>0</v>
      </c>
      <c r="S110" s="147" t="str">
        <f t="shared" si="54"/>
        <v>-</v>
      </c>
      <c r="T110" s="147">
        <f t="shared" si="55"/>
        <v>0</v>
      </c>
      <c r="U110" s="163"/>
      <c r="V110" s="92"/>
      <c r="W110" s="217"/>
      <c r="X110" s="64"/>
      <c r="Y110" s="143"/>
      <c r="Z110" s="143"/>
      <c r="AA110" s="64"/>
      <c r="AB110" s="219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4"/>
      <c r="CW110" s="64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4"/>
      <c r="DN110" s="64"/>
    </row>
    <row r="111" spans="1:118" s="11" customFormat="1" ht="81.75" hidden="1" customHeight="1" outlineLevel="3" x14ac:dyDescent="0.25">
      <c r="A111" s="269" t="s">
        <v>304</v>
      </c>
      <c r="B111" s="161" t="s">
        <v>348</v>
      </c>
      <c r="C111" s="147">
        <f t="shared" si="46"/>
        <v>81397.100000000006</v>
      </c>
      <c r="D111" s="147">
        <v>81397.100000000006</v>
      </c>
      <c r="E111" s="147">
        <v>0</v>
      </c>
      <c r="F111" s="147">
        <v>0</v>
      </c>
      <c r="G111" s="147">
        <v>0</v>
      </c>
      <c r="H111" s="147">
        <f t="shared" si="45"/>
        <v>81160.899999999994</v>
      </c>
      <c r="I111" s="147">
        <v>81160.899999999994</v>
      </c>
      <c r="J111" s="147">
        <v>0</v>
      </c>
      <c r="K111" s="147">
        <v>0</v>
      </c>
      <c r="L111" s="147">
        <v>0</v>
      </c>
      <c r="M111" s="147">
        <f t="shared" si="48"/>
        <v>99.7</v>
      </c>
      <c r="N111" s="147">
        <f t="shared" si="49"/>
        <v>236.2</v>
      </c>
      <c r="O111" s="147">
        <f t="shared" si="50"/>
        <v>99.7</v>
      </c>
      <c r="P111" s="147">
        <f t="shared" si="51"/>
        <v>236.2</v>
      </c>
      <c r="Q111" s="147" t="str">
        <f t="shared" si="52"/>
        <v>-</v>
      </c>
      <c r="R111" s="147">
        <f t="shared" si="53"/>
        <v>0</v>
      </c>
      <c r="S111" s="147" t="str">
        <f t="shared" si="54"/>
        <v>-</v>
      </c>
      <c r="T111" s="147">
        <f t="shared" si="55"/>
        <v>0</v>
      </c>
      <c r="U111" s="163"/>
      <c r="V111" s="92"/>
      <c r="W111" s="217"/>
      <c r="X111" s="64"/>
      <c r="Y111" s="143"/>
      <c r="Z111" s="143"/>
      <c r="AA111" s="64"/>
      <c r="AB111" s="219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  <c r="CI111" s="64"/>
      <c r="CJ111" s="64"/>
      <c r="CK111" s="64"/>
      <c r="CL111" s="64"/>
      <c r="CM111" s="64"/>
      <c r="CN111" s="64"/>
      <c r="CO111" s="64"/>
      <c r="CP111" s="64"/>
      <c r="CQ111" s="64"/>
      <c r="CR111" s="64"/>
      <c r="CS111" s="64"/>
      <c r="CT111" s="64"/>
      <c r="CU111" s="64"/>
      <c r="CV111" s="64"/>
      <c r="CW111" s="64"/>
      <c r="CX111" s="64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4"/>
      <c r="DL111" s="64"/>
      <c r="DM111" s="64"/>
      <c r="DN111" s="64"/>
    </row>
    <row r="112" spans="1:118" s="267" customFormat="1" ht="41.25" customHeight="1" outlineLevel="1" x14ac:dyDescent="0.25">
      <c r="A112" s="266"/>
      <c r="B112" s="134" t="s">
        <v>349</v>
      </c>
      <c r="C112" s="135">
        <f t="shared" si="46"/>
        <v>2985.2</v>
      </c>
      <c r="D112" s="135">
        <f>D113</f>
        <v>2985.2</v>
      </c>
      <c r="E112" s="135">
        <f>E113</f>
        <v>0</v>
      </c>
      <c r="F112" s="135">
        <f>F113</f>
        <v>0</v>
      </c>
      <c r="G112" s="135">
        <f>G113</f>
        <v>0</v>
      </c>
      <c r="H112" s="135">
        <f t="shared" si="45"/>
        <v>2985.2</v>
      </c>
      <c r="I112" s="135">
        <f>I113</f>
        <v>2985.2</v>
      </c>
      <c r="J112" s="135">
        <f>J113</f>
        <v>0</v>
      </c>
      <c r="K112" s="135">
        <f>K113</f>
        <v>0</v>
      </c>
      <c r="L112" s="135">
        <f>L113</f>
        <v>0</v>
      </c>
      <c r="M112" s="135">
        <f t="shared" si="48"/>
        <v>100</v>
      </c>
      <c r="N112" s="135">
        <f t="shared" si="49"/>
        <v>0</v>
      </c>
      <c r="O112" s="135">
        <f t="shared" si="50"/>
        <v>100</v>
      </c>
      <c r="P112" s="135">
        <f t="shared" si="51"/>
        <v>0</v>
      </c>
      <c r="Q112" s="135" t="str">
        <f t="shared" si="52"/>
        <v>-</v>
      </c>
      <c r="R112" s="135">
        <f t="shared" si="53"/>
        <v>0</v>
      </c>
      <c r="S112" s="135" t="str">
        <f t="shared" si="54"/>
        <v>-</v>
      </c>
      <c r="T112" s="135">
        <f t="shared" si="55"/>
        <v>0</v>
      </c>
      <c r="U112" s="159"/>
      <c r="V112" s="92"/>
      <c r="W112" s="217"/>
      <c r="X112" s="282"/>
      <c r="Y112" s="157"/>
      <c r="Z112" s="157"/>
      <c r="AA112" s="282"/>
      <c r="AB112" s="219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2"/>
      <c r="AP112" s="282"/>
      <c r="AQ112" s="282"/>
      <c r="AR112" s="282"/>
      <c r="AS112" s="282"/>
      <c r="AT112" s="282"/>
      <c r="AU112" s="282"/>
      <c r="AV112" s="282"/>
      <c r="AW112" s="282"/>
      <c r="AX112" s="282"/>
      <c r="AY112" s="282"/>
      <c r="AZ112" s="282"/>
      <c r="BA112" s="282"/>
      <c r="BB112" s="282"/>
      <c r="BC112" s="282"/>
      <c r="BD112" s="282"/>
      <c r="BE112" s="282"/>
      <c r="BF112" s="282"/>
      <c r="BG112" s="282"/>
      <c r="BH112" s="282"/>
      <c r="BI112" s="282"/>
      <c r="BJ112" s="282"/>
      <c r="BK112" s="282"/>
      <c r="BL112" s="282"/>
      <c r="BM112" s="282"/>
      <c r="BN112" s="282"/>
      <c r="BO112" s="282"/>
      <c r="BP112" s="282"/>
      <c r="BQ112" s="282"/>
      <c r="BR112" s="282"/>
      <c r="BS112" s="282"/>
      <c r="BT112" s="282"/>
      <c r="BU112" s="282"/>
      <c r="BV112" s="282"/>
      <c r="BW112" s="282"/>
      <c r="BX112" s="282"/>
      <c r="BY112" s="282"/>
      <c r="BZ112" s="282"/>
      <c r="CA112" s="282"/>
      <c r="CB112" s="282"/>
      <c r="CC112" s="282"/>
      <c r="CD112" s="282"/>
      <c r="CE112" s="282"/>
      <c r="CF112" s="282"/>
      <c r="CG112" s="282"/>
      <c r="CH112" s="282"/>
      <c r="CI112" s="282"/>
      <c r="CJ112" s="282"/>
      <c r="CK112" s="282"/>
      <c r="CL112" s="282"/>
      <c r="CM112" s="282"/>
      <c r="CN112" s="282"/>
      <c r="CO112" s="282"/>
      <c r="CP112" s="282"/>
      <c r="CQ112" s="282"/>
      <c r="CR112" s="282"/>
      <c r="CS112" s="282"/>
      <c r="CT112" s="282"/>
      <c r="CU112" s="282"/>
      <c r="CV112" s="282"/>
      <c r="CW112" s="282"/>
      <c r="CX112" s="282"/>
      <c r="CY112" s="282"/>
      <c r="CZ112" s="282"/>
      <c r="DA112" s="282"/>
      <c r="DB112" s="282"/>
      <c r="DC112" s="282"/>
      <c r="DD112" s="282"/>
      <c r="DE112" s="282"/>
      <c r="DF112" s="282"/>
      <c r="DG112" s="282"/>
      <c r="DH112" s="282"/>
      <c r="DI112" s="282"/>
      <c r="DJ112" s="282"/>
      <c r="DK112" s="282"/>
      <c r="DL112" s="282"/>
      <c r="DM112" s="282"/>
      <c r="DN112" s="282"/>
    </row>
    <row r="113" spans="1:118" s="11" customFormat="1" ht="48" customHeight="1" outlineLevel="2" x14ac:dyDescent="0.25">
      <c r="A113" s="173" t="s">
        <v>130</v>
      </c>
      <c r="B113" s="174" t="s">
        <v>604</v>
      </c>
      <c r="C113" s="147">
        <f t="shared" si="46"/>
        <v>2985.2</v>
      </c>
      <c r="D113" s="147">
        <v>2985.2</v>
      </c>
      <c r="E113" s="147">
        <v>0</v>
      </c>
      <c r="F113" s="147">
        <v>0</v>
      </c>
      <c r="G113" s="147">
        <v>0</v>
      </c>
      <c r="H113" s="147">
        <f t="shared" si="45"/>
        <v>2985.2</v>
      </c>
      <c r="I113" s="147">
        <v>2985.2</v>
      </c>
      <c r="J113" s="147">
        <v>0</v>
      </c>
      <c r="K113" s="147">
        <v>0</v>
      </c>
      <c r="L113" s="147">
        <v>0</v>
      </c>
      <c r="M113" s="147">
        <f t="shared" si="48"/>
        <v>100</v>
      </c>
      <c r="N113" s="147">
        <f t="shared" si="49"/>
        <v>0</v>
      </c>
      <c r="O113" s="147">
        <f t="shared" si="50"/>
        <v>100</v>
      </c>
      <c r="P113" s="147">
        <f t="shared" si="51"/>
        <v>0</v>
      </c>
      <c r="Q113" s="147" t="str">
        <f t="shared" si="52"/>
        <v>-</v>
      </c>
      <c r="R113" s="147">
        <f t="shared" si="53"/>
        <v>0</v>
      </c>
      <c r="S113" s="147" t="str">
        <f t="shared" si="54"/>
        <v>-</v>
      </c>
      <c r="T113" s="147">
        <f t="shared" si="55"/>
        <v>0</v>
      </c>
      <c r="U113" s="163"/>
      <c r="V113" s="92"/>
      <c r="W113" s="217"/>
      <c r="X113" s="64"/>
      <c r="Y113" s="143"/>
      <c r="Z113" s="143"/>
      <c r="AA113" s="64"/>
      <c r="AB113" s="219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</row>
    <row r="114" spans="1:118" s="267" customFormat="1" ht="71.25" customHeight="1" outlineLevel="1" x14ac:dyDescent="0.25">
      <c r="A114" s="270"/>
      <c r="B114" s="134" t="s">
        <v>350</v>
      </c>
      <c r="C114" s="135">
        <f t="shared" si="46"/>
        <v>711.1</v>
      </c>
      <c r="D114" s="135">
        <f>D115</f>
        <v>711.1</v>
      </c>
      <c r="E114" s="135">
        <f>E115</f>
        <v>0</v>
      </c>
      <c r="F114" s="135">
        <f>F115</f>
        <v>0</v>
      </c>
      <c r="G114" s="135">
        <f>G115</f>
        <v>0</v>
      </c>
      <c r="H114" s="271">
        <f t="shared" si="45"/>
        <v>711.1</v>
      </c>
      <c r="I114" s="135">
        <f>I115</f>
        <v>711.1</v>
      </c>
      <c r="J114" s="135">
        <f>J115</f>
        <v>0</v>
      </c>
      <c r="K114" s="135">
        <f>K115</f>
        <v>0</v>
      </c>
      <c r="L114" s="135">
        <f>L115</f>
        <v>0</v>
      </c>
      <c r="M114" s="135">
        <f t="shared" si="48"/>
        <v>100</v>
      </c>
      <c r="N114" s="135">
        <f t="shared" si="49"/>
        <v>0</v>
      </c>
      <c r="O114" s="135">
        <f t="shared" si="50"/>
        <v>100</v>
      </c>
      <c r="P114" s="135">
        <f t="shared" si="51"/>
        <v>0</v>
      </c>
      <c r="Q114" s="135" t="str">
        <f t="shared" si="52"/>
        <v>-</v>
      </c>
      <c r="R114" s="135">
        <f t="shared" si="53"/>
        <v>0</v>
      </c>
      <c r="S114" s="135" t="str">
        <f t="shared" si="54"/>
        <v>-</v>
      </c>
      <c r="T114" s="135">
        <f t="shared" si="55"/>
        <v>0</v>
      </c>
      <c r="U114" s="159"/>
      <c r="V114" s="92"/>
      <c r="W114" s="217"/>
      <c r="X114" s="282"/>
      <c r="Y114" s="157"/>
      <c r="Z114" s="157"/>
      <c r="AA114" s="282"/>
      <c r="AB114" s="219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  <c r="AO114" s="282"/>
      <c r="AP114" s="282"/>
      <c r="AQ114" s="282"/>
      <c r="AR114" s="282"/>
      <c r="AS114" s="282"/>
      <c r="AT114" s="282"/>
      <c r="AU114" s="282"/>
      <c r="AV114" s="282"/>
      <c r="AW114" s="282"/>
      <c r="AX114" s="282"/>
      <c r="AY114" s="282"/>
      <c r="AZ114" s="282"/>
      <c r="BA114" s="282"/>
      <c r="BB114" s="282"/>
      <c r="BC114" s="282"/>
      <c r="BD114" s="282"/>
      <c r="BE114" s="282"/>
      <c r="BF114" s="282"/>
      <c r="BG114" s="282"/>
      <c r="BH114" s="282"/>
      <c r="BI114" s="282"/>
      <c r="BJ114" s="282"/>
      <c r="BK114" s="282"/>
      <c r="BL114" s="282"/>
      <c r="BM114" s="282"/>
      <c r="BN114" s="282"/>
      <c r="BO114" s="282"/>
      <c r="BP114" s="282"/>
      <c r="BQ114" s="282"/>
      <c r="BR114" s="282"/>
      <c r="BS114" s="282"/>
      <c r="BT114" s="282"/>
      <c r="BU114" s="282"/>
      <c r="BV114" s="282"/>
      <c r="BW114" s="282"/>
      <c r="BX114" s="282"/>
      <c r="BY114" s="282"/>
      <c r="BZ114" s="282"/>
      <c r="CA114" s="282"/>
      <c r="CB114" s="282"/>
      <c r="CC114" s="282"/>
      <c r="CD114" s="282"/>
      <c r="CE114" s="282"/>
      <c r="CF114" s="282"/>
      <c r="CG114" s="282"/>
      <c r="CH114" s="282"/>
      <c r="CI114" s="282"/>
      <c r="CJ114" s="282"/>
      <c r="CK114" s="282"/>
      <c r="CL114" s="282"/>
      <c r="CM114" s="282"/>
      <c r="CN114" s="282"/>
      <c r="CO114" s="282"/>
      <c r="CP114" s="282"/>
      <c r="CQ114" s="282"/>
      <c r="CR114" s="282"/>
      <c r="CS114" s="282"/>
      <c r="CT114" s="282"/>
      <c r="CU114" s="282"/>
      <c r="CV114" s="282"/>
      <c r="CW114" s="282"/>
      <c r="CX114" s="282"/>
      <c r="CY114" s="282"/>
      <c r="CZ114" s="282"/>
      <c r="DA114" s="282"/>
      <c r="DB114" s="282"/>
      <c r="DC114" s="282"/>
      <c r="DD114" s="282"/>
      <c r="DE114" s="282"/>
      <c r="DF114" s="282"/>
      <c r="DG114" s="282"/>
      <c r="DH114" s="282"/>
      <c r="DI114" s="282"/>
      <c r="DJ114" s="282"/>
      <c r="DK114" s="282"/>
      <c r="DL114" s="282"/>
      <c r="DM114" s="282"/>
      <c r="DN114" s="282"/>
    </row>
    <row r="115" spans="1:118" s="64" customFormat="1" ht="53.25" customHeight="1" outlineLevel="2" x14ac:dyDescent="0.25">
      <c r="A115" s="253" t="s">
        <v>131</v>
      </c>
      <c r="B115" s="174" t="s">
        <v>605</v>
      </c>
      <c r="C115" s="175">
        <f t="shared" si="46"/>
        <v>711.1</v>
      </c>
      <c r="D115" s="175">
        <v>711.1</v>
      </c>
      <c r="E115" s="175">
        <v>0</v>
      </c>
      <c r="F115" s="175">
        <v>0</v>
      </c>
      <c r="G115" s="175">
        <v>0</v>
      </c>
      <c r="H115" s="175">
        <f t="shared" si="45"/>
        <v>711.1</v>
      </c>
      <c r="I115" s="175">
        <v>711.1</v>
      </c>
      <c r="J115" s="175">
        <v>0</v>
      </c>
      <c r="K115" s="175">
        <v>0</v>
      </c>
      <c r="L115" s="175">
        <v>0</v>
      </c>
      <c r="M115" s="175">
        <f t="shared" si="48"/>
        <v>100</v>
      </c>
      <c r="N115" s="175">
        <f t="shared" si="49"/>
        <v>0</v>
      </c>
      <c r="O115" s="175">
        <f t="shared" si="50"/>
        <v>100</v>
      </c>
      <c r="P115" s="175">
        <f t="shared" si="51"/>
        <v>0</v>
      </c>
      <c r="Q115" s="175" t="str">
        <f t="shared" si="52"/>
        <v>-</v>
      </c>
      <c r="R115" s="175">
        <f t="shared" si="53"/>
        <v>0</v>
      </c>
      <c r="S115" s="175" t="str">
        <f t="shared" si="54"/>
        <v>-</v>
      </c>
      <c r="T115" s="175">
        <f t="shared" si="55"/>
        <v>0</v>
      </c>
      <c r="U115" s="163"/>
      <c r="V115" s="92"/>
      <c r="W115" s="217"/>
      <c r="Y115" s="143"/>
      <c r="Z115" s="143"/>
      <c r="AB115" s="219"/>
    </row>
    <row r="116" spans="1:118" s="132" customFormat="1" ht="98.25" customHeight="1" x14ac:dyDescent="0.25">
      <c r="A116" s="169">
        <v>5</v>
      </c>
      <c r="B116" s="187" t="s">
        <v>308</v>
      </c>
      <c r="C116" s="131">
        <f>SUM(D116:F116)</f>
        <v>166984.20000000001</v>
      </c>
      <c r="D116" s="131">
        <f>D117+D123+D128+D139+D141</f>
        <v>160739.20000000001</v>
      </c>
      <c r="E116" s="131">
        <f>E117+E123+E128+E139+E141</f>
        <v>6245</v>
      </c>
      <c r="F116" s="131">
        <f>F117+F123+F128+F139+F141</f>
        <v>0</v>
      </c>
      <c r="G116" s="131">
        <f>G117+G123+G128+G139+G141</f>
        <v>40287.599999999999</v>
      </c>
      <c r="H116" s="131">
        <f t="shared" ref="H116:H121" si="56">SUM(I116:K116)</f>
        <v>165620.20000000001</v>
      </c>
      <c r="I116" s="131">
        <f>I117+I123+I128+I139+I141</f>
        <v>159375.29999999999</v>
      </c>
      <c r="J116" s="131">
        <f>J117+J123+J128+J139+J141</f>
        <v>6244.9</v>
      </c>
      <c r="K116" s="131">
        <f>K117+K123+K128+K139+K141</f>
        <v>0</v>
      </c>
      <c r="L116" s="131">
        <f>L117+L123+L128+L139+L141</f>
        <v>34621.800000000003</v>
      </c>
      <c r="M116" s="131">
        <f t="shared" si="48"/>
        <v>99.2</v>
      </c>
      <c r="N116" s="131">
        <f t="shared" si="49"/>
        <v>1364</v>
      </c>
      <c r="O116" s="131">
        <f t="shared" si="50"/>
        <v>99.2</v>
      </c>
      <c r="P116" s="131">
        <f t="shared" si="51"/>
        <v>1363.9</v>
      </c>
      <c r="Q116" s="131">
        <f t="shared" si="52"/>
        <v>100</v>
      </c>
      <c r="R116" s="131">
        <f t="shared" si="53"/>
        <v>0.1</v>
      </c>
      <c r="S116" s="131" t="str">
        <f t="shared" si="54"/>
        <v>-</v>
      </c>
      <c r="T116" s="131">
        <f t="shared" si="55"/>
        <v>0</v>
      </c>
      <c r="U116" s="329"/>
      <c r="V116" s="92"/>
      <c r="W116" s="217"/>
      <c r="X116" s="330"/>
      <c r="Y116" s="157"/>
      <c r="Z116" s="157"/>
      <c r="AA116" s="330"/>
      <c r="AB116" s="219"/>
      <c r="AC116" s="330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  <c r="AR116" s="330"/>
      <c r="AS116" s="330"/>
      <c r="AT116" s="330"/>
      <c r="AU116" s="330"/>
      <c r="AV116" s="330"/>
      <c r="AW116" s="330"/>
      <c r="AX116" s="330"/>
      <c r="AY116" s="330"/>
      <c r="AZ116" s="330"/>
      <c r="BA116" s="330"/>
      <c r="BB116" s="330"/>
      <c r="BC116" s="330"/>
      <c r="BD116" s="330"/>
      <c r="BE116" s="330"/>
      <c r="BF116" s="330"/>
      <c r="BG116" s="330"/>
      <c r="BH116" s="330"/>
      <c r="BI116" s="330"/>
      <c r="BJ116" s="330"/>
      <c r="BK116" s="330"/>
      <c r="BL116" s="330"/>
      <c r="BM116" s="330"/>
      <c r="BN116" s="330"/>
      <c r="BO116" s="330"/>
      <c r="BP116" s="330"/>
      <c r="BQ116" s="330"/>
      <c r="BR116" s="330"/>
      <c r="BS116" s="330"/>
      <c r="BT116" s="330"/>
      <c r="BU116" s="330"/>
      <c r="BV116" s="330"/>
      <c r="BW116" s="330"/>
      <c r="BX116" s="330"/>
      <c r="BY116" s="330"/>
      <c r="BZ116" s="330"/>
      <c r="CA116" s="330"/>
      <c r="CB116" s="330"/>
      <c r="CC116" s="330"/>
      <c r="CD116" s="330"/>
      <c r="CE116" s="330"/>
      <c r="CF116" s="330"/>
      <c r="CG116" s="330"/>
      <c r="CH116" s="330"/>
      <c r="CI116" s="330"/>
      <c r="CJ116" s="330"/>
      <c r="CK116" s="330"/>
      <c r="CL116" s="330"/>
      <c r="CM116" s="330"/>
      <c r="CN116" s="330"/>
      <c r="CO116" s="330"/>
      <c r="CP116" s="330"/>
      <c r="CQ116" s="330"/>
      <c r="CR116" s="330"/>
      <c r="CS116" s="330"/>
      <c r="CT116" s="330"/>
      <c r="CU116" s="330"/>
      <c r="CV116" s="330"/>
      <c r="CW116" s="330"/>
      <c r="CX116" s="330"/>
      <c r="CY116" s="330"/>
      <c r="CZ116" s="330"/>
      <c r="DA116" s="330"/>
      <c r="DB116" s="330"/>
      <c r="DC116" s="330"/>
      <c r="DD116" s="330"/>
      <c r="DE116" s="330"/>
      <c r="DF116" s="330"/>
      <c r="DG116" s="330"/>
      <c r="DH116" s="330"/>
      <c r="DI116" s="330"/>
      <c r="DJ116" s="330"/>
      <c r="DK116" s="330"/>
      <c r="DL116" s="330"/>
      <c r="DM116" s="330"/>
      <c r="DN116" s="330"/>
    </row>
    <row r="117" spans="1:118" s="267" customFormat="1" ht="41.25" customHeight="1" outlineLevel="1" x14ac:dyDescent="0.3">
      <c r="A117" s="272"/>
      <c r="B117" s="134" t="s">
        <v>10</v>
      </c>
      <c r="C117" s="135">
        <f>SUM(D117:F117)</f>
        <v>90010.1</v>
      </c>
      <c r="D117" s="274">
        <f>D118+D121+D122</f>
        <v>87870.5</v>
      </c>
      <c r="E117" s="274">
        <f>E118+E121+E122</f>
        <v>2139.6</v>
      </c>
      <c r="F117" s="274">
        <f>F118+F121+F122</f>
        <v>0</v>
      </c>
      <c r="G117" s="274">
        <f>G118+G121+G122</f>
        <v>11408.5</v>
      </c>
      <c r="H117" s="135">
        <f t="shared" si="56"/>
        <v>90010.1</v>
      </c>
      <c r="I117" s="135">
        <f>I118+I121+I122</f>
        <v>87870.5</v>
      </c>
      <c r="J117" s="135">
        <f>J118+J121+J122</f>
        <v>2139.6</v>
      </c>
      <c r="K117" s="135">
        <f>K118+K121+K122</f>
        <v>0</v>
      </c>
      <c r="L117" s="135">
        <f>L118+L121+L122</f>
        <v>10223.9</v>
      </c>
      <c r="M117" s="135">
        <f t="shared" si="48"/>
        <v>100</v>
      </c>
      <c r="N117" s="135">
        <f t="shared" si="49"/>
        <v>0</v>
      </c>
      <c r="O117" s="135">
        <f t="shared" si="50"/>
        <v>100</v>
      </c>
      <c r="P117" s="135">
        <f t="shared" si="51"/>
        <v>0</v>
      </c>
      <c r="Q117" s="135">
        <f t="shared" si="52"/>
        <v>100</v>
      </c>
      <c r="R117" s="135">
        <f t="shared" si="53"/>
        <v>0</v>
      </c>
      <c r="S117" s="135" t="str">
        <f t="shared" si="54"/>
        <v>-</v>
      </c>
      <c r="T117" s="135">
        <f t="shared" si="55"/>
        <v>0</v>
      </c>
      <c r="U117" s="159"/>
      <c r="V117" s="92"/>
      <c r="W117" s="217"/>
      <c r="X117" s="331"/>
      <c r="Y117" s="332"/>
      <c r="Z117" s="332"/>
      <c r="AA117" s="331"/>
      <c r="AB117" s="219"/>
      <c r="AC117" s="331"/>
      <c r="AD117" s="331"/>
      <c r="AE117" s="331"/>
      <c r="AF117" s="331"/>
      <c r="AG117" s="331"/>
      <c r="AH117" s="331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2"/>
      <c r="BQ117" s="282"/>
      <c r="BR117" s="282"/>
      <c r="BS117" s="282"/>
      <c r="BT117" s="282"/>
      <c r="BU117" s="282"/>
      <c r="BV117" s="282"/>
      <c r="BW117" s="282"/>
      <c r="BX117" s="282"/>
      <c r="BY117" s="282"/>
      <c r="BZ117" s="282"/>
      <c r="CA117" s="282"/>
      <c r="CB117" s="282"/>
      <c r="CC117" s="282"/>
      <c r="CD117" s="282"/>
      <c r="CE117" s="282"/>
      <c r="CF117" s="282"/>
      <c r="CG117" s="282"/>
      <c r="CH117" s="282"/>
      <c r="CI117" s="282"/>
      <c r="CJ117" s="282"/>
      <c r="CK117" s="282"/>
      <c r="CL117" s="282"/>
      <c r="CM117" s="282"/>
      <c r="CN117" s="282"/>
      <c r="CO117" s="282"/>
      <c r="CP117" s="282"/>
      <c r="CQ117" s="282"/>
      <c r="CR117" s="282"/>
      <c r="CS117" s="282"/>
      <c r="CT117" s="282"/>
      <c r="CU117" s="282"/>
      <c r="CV117" s="282"/>
      <c r="CW117" s="282"/>
      <c r="CX117" s="282"/>
      <c r="CY117" s="282"/>
      <c r="CZ117" s="282"/>
      <c r="DA117" s="282"/>
      <c r="DB117" s="282"/>
      <c r="DC117" s="282"/>
      <c r="DD117" s="282"/>
      <c r="DE117" s="282"/>
      <c r="DF117" s="282"/>
      <c r="DG117" s="282"/>
      <c r="DH117" s="282"/>
      <c r="DI117" s="282"/>
      <c r="DJ117" s="282"/>
      <c r="DK117" s="282"/>
      <c r="DL117" s="282"/>
      <c r="DM117" s="282"/>
      <c r="DN117" s="282"/>
    </row>
    <row r="118" spans="1:118" s="11" customFormat="1" ht="81" customHeight="1" outlineLevel="2" collapsed="1" x14ac:dyDescent="0.25">
      <c r="A118" s="199" t="s">
        <v>104</v>
      </c>
      <c r="B118" s="167" t="s">
        <v>608</v>
      </c>
      <c r="C118" s="147">
        <f>SUM(D118:F118)</f>
        <v>73147.899999999994</v>
      </c>
      <c r="D118" s="147">
        <f>SUM(D119:D120)</f>
        <v>72447.899999999994</v>
      </c>
      <c r="E118" s="147">
        <f>SUM(E119:E120)</f>
        <v>700</v>
      </c>
      <c r="F118" s="147">
        <f>SUM(F119:F120)</f>
        <v>0</v>
      </c>
      <c r="G118" s="147">
        <f>SUM(G119:G120)</f>
        <v>8763.7000000000007</v>
      </c>
      <c r="H118" s="147">
        <f t="shared" si="56"/>
        <v>73147.899999999994</v>
      </c>
      <c r="I118" s="147">
        <f>SUM(I119:I120)</f>
        <v>72447.899999999994</v>
      </c>
      <c r="J118" s="147">
        <f>SUM(J119:J120)</f>
        <v>700</v>
      </c>
      <c r="K118" s="147">
        <f>SUM(K119:K120)</f>
        <v>0</v>
      </c>
      <c r="L118" s="147">
        <f>SUM(L119:L120)</f>
        <v>8018.8</v>
      </c>
      <c r="M118" s="198">
        <f t="shared" si="48"/>
        <v>100</v>
      </c>
      <c r="N118" s="198">
        <f t="shared" si="49"/>
        <v>0</v>
      </c>
      <c r="O118" s="198">
        <f t="shared" si="50"/>
        <v>100</v>
      </c>
      <c r="P118" s="198">
        <f t="shared" si="51"/>
        <v>0</v>
      </c>
      <c r="Q118" s="198">
        <f t="shared" si="52"/>
        <v>100</v>
      </c>
      <c r="R118" s="198">
        <f t="shared" si="53"/>
        <v>0</v>
      </c>
      <c r="S118" s="198" t="str">
        <f t="shared" si="54"/>
        <v>-</v>
      </c>
      <c r="T118" s="198">
        <f t="shared" si="55"/>
        <v>0</v>
      </c>
      <c r="U118" s="163"/>
      <c r="V118" s="92"/>
      <c r="W118" s="217"/>
      <c r="X118" s="64"/>
      <c r="Y118" s="143"/>
      <c r="Z118" s="143"/>
      <c r="AA118" s="64"/>
      <c r="AB118" s="219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</row>
    <row r="119" spans="1:118" s="11" customFormat="1" ht="56.25" hidden="1" customHeight="1" outlineLevel="3" x14ac:dyDescent="0.25">
      <c r="A119" s="199" t="s">
        <v>177</v>
      </c>
      <c r="B119" s="156" t="s">
        <v>309</v>
      </c>
      <c r="C119" s="147">
        <f>SUM(D119:F119)</f>
        <v>71147.899999999994</v>
      </c>
      <c r="D119" s="147">
        <v>70447.899999999994</v>
      </c>
      <c r="E119" s="147">
        <v>700</v>
      </c>
      <c r="F119" s="147">
        <v>0</v>
      </c>
      <c r="G119" s="175">
        <v>8763.7000000000007</v>
      </c>
      <c r="H119" s="147">
        <f t="shared" si="56"/>
        <v>71147.899999999994</v>
      </c>
      <c r="I119" s="147">
        <v>70447.899999999994</v>
      </c>
      <c r="J119" s="147">
        <v>700</v>
      </c>
      <c r="K119" s="147">
        <v>0</v>
      </c>
      <c r="L119" s="175">
        <v>8018.8</v>
      </c>
      <c r="M119" s="198">
        <f t="shared" si="48"/>
        <v>100</v>
      </c>
      <c r="N119" s="198">
        <f t="shared" si="49"/>
        <v>0</v>
      </c>
      <c r="O119" s="198">
        <f t="shared" si="50"/>
        <v>100</v>
      </c>
      <c r="P119" s="198">
        <f t="shared" si="51"/>
        <v>0</v>
      </c>
      <c r="Q119" s="198">
        <f t="shared" si="52"/>
        <v>100</v>
      </c>
      <c r="R119" s="198">
        <f t="shared" si="53"/>
        <v>0</v>
      </c>
      <c r="S119" s="198" t="str">
        <f t="shared" si="54"/>
        <v>-</v>
      </c>
      <c r="T119" s="198">
        <f t="shared" si="55"/>
        <v>0</v>
      </c>
      <c r="U119" s="163"/>
      <c r="V119" s="92"/>
      <c r="W119" s="217"/>
      <c r="X119" s="64"/>
      <c r="Y119" s="143"/>
      <c r="Z119" s="143"/>
      <c r="AA119" s="64"/>
      <c r="AB119" s="219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</row>
    <row r="120" spans="1:118" s="11" customFormat="1" ht="51" hidden="1" customHeight="1" outlineLevel="3" x14ac:dyDescent="0.25">
      <c r="A120" s="199" t="s">
        <v>178</v>
      </c>
      <c r="B120" s="156" t="s">
        <v>310</v>
      </c>
      <c r="C120" s="147">
        <f>SUM(D120:F120)</f>
        <v>2000</v>
      </c>
      <c r="D120" s="147">
        <v>2000</v>
      </c>
      <c r="E120" s="147">
        <v>0</v>
      </c>
      <c r="F120" s="147">
        <v>0</v>
      </c>
      <c r="G120" s="175">
        <v>0</v>
      </c>
      <c r="H120" s="147">
        <f t="shared" si="56"/>
        <v>2000</v>
      </c>
      <c r="I120" s="147">
        <v>2000</v>
      </c>
      <c r="J120" s="147">
        <v>0</v>
      </c>
      <c r="K120" s="147">
        <v>0</v>
      </c>
      <c r="L120" s="175">
        <v>0</v>
      </c>
      <c r="M120" s="198">
        <f t="shared" si="48"/>
        <v>100</v>
      </c>
      <c r="N120" s="198">
        <f t="shared" si="49"/>
        <v>0</v>
      </c>
      <c r="O120" s="198">
        <f t="shared" si="50"/>
        <v>100</v>
      </c>
      <c r="P120" s="198">
        <f t="shared" si="51"/>
        <v>0</v>
      </c>
      <c r="Q120" s="198" t="str">
        <f t="shared" si="52"/>
        <v>-</v>
      </c>
      <c r="R120" s="198">
        <f t="shared" si="53"/>
        <v>0</v>
      </c>
      <c r="S120" s="198" t="str">
        <f t="shared" si="54"/>
        <v>-</v>
      </c>
      <c r="T120" s="198">
        <f t="shared" si="55"/>
        <v>0</v>
      </c>
      <c r="U120" s="163"/>
      <c r="V120" s="92"/>
      <c r="W120" s="217"/>
      <c r="X120" s="64"/>
      <c r="Y120" s="143"/>
      <c r="Z120" s="143"/>
      <c r="AA120" s="64"/>
      <c r="AB120" s="219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</row>
    <row r="121" spans="1:118" s="11" customFormat="1" ht="54.75" customHeight="1" outlineLevel="2" x14ac:dyDescent="0.25">
      <c r="A121" s="199" t="s">
        <v>105</v>
      </c>
      <c r="B121" s="172" t="s">
        <v>606</v>
      </c>
      <c r="C121" s="147">
        <f t="shared" ref="C121:C127" si="57">SUM(D121:F121)</f>
        <v>15346.8</v>
      </c>
      <c r="D121" s="147">
        <v>15346.8</v>
      </c>
      <c r="E121" s="147">
        <v>0</v>
      </c>
      <c r="F121" s="147">
        <v>0</v>
      </c>
      <c r="G121" s="175">
        <v>2644.8</v>
      </c>
      <c r="H121" s="147">
        <f t="shared" si="56"/>
        <v>15346.8</v>
      </c>
      <c r="I121" s="147">
        <v>15346.8</v>
      </c>
      <c r="J121" s="147">
        <v>0</v>
      </c>
      <c r="K121" s="147">
        <v>0</v>
      </c>
      <c r="L121" s="175">
        <v>2205.1</v>
      </c>
      <c r="M121" s="198">
        <f t="shared" si="48"/>
        <v>100</v>
      </c>
      <c r="N121" s="198">
        <f t="shared" si="49"/>
        <v>0</v>
      </c>
      <c r="O121" s="198">
        <f t="shared" si="50"/>
        <v>100</v>
      </c>
      <c r="P121" s="198">
        <f t="shared" si="51"/>
        <v>0</v>
      </c>
      <c r="Q121" s="198" t="str">
        <f t="shared" si="52"/>
        <v>-</v>
      </c>
      <c r="R121" s="198">
        <f t="shared" si="53"/>
        <v>0</v>
      </c>
      <c r="S121" s="198" t="str">
        <f t="shared" si="54"/>
        <v>-</v>
      </c>
      <c r="T121" s="198">
        <f t="shared" si="55"/>
        <v>0</v>
      </c>
      <c r="U121" s="163"/>
      <c r="V121" s="92"/>
      <c r="W121" s="217"/>
      <c r="X121" s="64"/>
      <c r="Y121" s="143"/>
      <c r="Z121" s="143"/>
      <c r="AA121" s="64"/>
      <c r="AB121" s="219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</row>
    <row r="122" spans="1:118" s="11" customFormat="1" ht="54.75" customHeight="1" outlineLevel="2" collapsed="1" x14ac:dyDescent="0.25">
      <c r="A122" s="199" t="s">
        <v>106</v>
      </c>
      <c r="B122" s="273" t="s">
        <v>607</v>
      </c>
      <c r="C122" s="147">
        <f t="shared" si="57"/>
        <v>1515.4</v>
      </c>
      <c r="D122" s="147">
        <f>33.8+42</f>
        <v>75.8</v>
      </c>
      <c r="E122" s="147">
        <f>641.6+798</f>
        <v>1439.6</v>
      </c>
      <c r="F122" s="147">
        <v>0</v>
      </c>
      <c r="G122" s="147">
        <v>0</v>
      </c>
      <c r="H122" s="147">
        <f t="shared" ref="H122:H127" si="58">SUM(I122:K122)</f>
        <v>1515.4</v>
      </c>
      <c r="I122" s="147">
        <v>75.8</v>
      </c>
      <c r="J122" s="147">
        <v>1439.6</v>
      </c>
      <c r="K122" s="147">
        <v>0</v>
      </c>
      <c r="L122" s="147">
        <v>0</v>
      </c>
      <c r="M122" s="198">
        <f t="shared" si="48"/>
        <v>100</v>
      </c>
      <c r="N122" s="198">
        <f t="shared" si="49"/>
        <v>0</v>
      </c>
      <c r="O122" s="198">
        <f t="shared" si="50"/>
        <v>100</v>
      </c>
      <c r="P122" s="198">
        <f t="shared" si="51"/>
        <v>0</v>
      </c>
      <c r="Q122" s="198">
        <f t="shared" si="52"/>
        <v>100</v>
      </c>
      <c r="R122" s="198">
        <f t="shared" si="53"/>
        <v>0</v>
      </c>
      <c r="S122" s="198" t="str">
        <f t="shared" si="54"/>
        <v>-</v>
      </c>
      <c r="T122" s="198">
        <f t="shared" si="55"/>
        <v>0</v>
      </c>
      <c r="U122" s="163"/>
      <c r="V122" s="92"/>
      <c r="W122" s="217"/>
      <c r="X122" s="64"/>
      <c r="Y122" s="143"/>
      <c r="Z122" s="143"/>
      <c r="AA122" s="64"/>
      <c r="AB122" s="219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</row>
    <row r="123" spans="1:118" s="267" customFormat="1" ht="60.75" customHeight="1" outlineLevel="1" x14ac:dyDescent="0.25">
      <c r="A123" s="272"/>
      <c r="B123" s="134" t="s">
        <v>11</v>
      </c>
      <c r="C123" s="135">
        <f t="shared" si="57"/>
        <v>25919.599999999999</v>
      </c>
      <c r="D123" s="135">
        <f>D124+D125</f>
        <v>23248.3</v>
      </c>
      <c r="E123" s="135">
        <f>E124+E125</f>
        <v>2671.3</v>
      </c>
      <c r="F123" s="135">
        <f>F124+F125</f>
        <v>0</v>
      </c>
      <c r="G123" s="135">
        <f>SUM(G124:G127)</f>
        <v>0</v>
      </c>
      <c r="H123" s="135">
        <f t="shared" si="58"/>
        <v>24758</v>
      </c>
      <c r="I123" s="135">
        <f>I124+I125</f>
        <v>22086.7</v>
      </c>
      <c r="J123" s="135">
        <f>J124+J125</f>
        <v>2671.3</v>
      </c>
      <c r="K123" s="135">
        <f>K124+K125</f>
        <v>0</v>
      </c>
      <c r="L123" s="135">
        <f>SUM(L124:L127)</f>
        <v>0</v>
      </c>
      <c r="M123" s="135">
        <f t="shared" si="48"/>
        <v>95.5</v>
      </c>
      <c r="N123" s="135">
        <f t="shared" si="49"/>
        <v>1161.5999999999999</v>
      </c>
      <c r="O123" s="135">
        <f t="shared" si="50"/>
        <v>95</v>
      </c>
      <c r="P123" s="135">
        <f t="shared" si="51"/>
        <v>1161.5999999999999</v>
      </c>
      <c r="Q123" s="135">
        <f t="shared" si="52"/>
        <v>100</v>
      </c>
      <c r="R123" s="135">
        <f t="shared" si="53"/>
        <v>0</v>
      </c>
      <c r="S123" s="135" t="str">
        <f t="shared" si="54"/>
        <v>-</v>
      </c>
      <c r="T123" s="135">
        <f t="shared" si="55"/>
        <v>0</v>
      </c>
      <c r="U123" s="159"/>
      <c r="V123" s="92"/>
      <c r="W123" s="217"/>
      <c r="X123" s="282"/>
      <c r="Y123" s="157"/>
      <c r="Z123" s="157"/>
      <c r="AA123" s="282"/>
      <c r="AB123" s="219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2"/>
      <c r="AN123" s="282"/>
      <c r="AO123" s="282"/>
      <c r="AP123" s="282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  <c r="BQ123" s="282"/>
      <c r="BR123" s="282"/>
      <c r="BS123" s="282"/>
      <c r="BT123" s="282"/>
      <c r="BU123" s="282"/>
      <c r="BV123" s="282"/>
      <c r="BW123" s="282"/>
      <c r="BX123" s="282"/>
      <c r="BY123" s="282"/>
      <c r="BZ123" s="282"/>
      <c r="CA123" s="282"/>
      <c r="CB123" s="282"/>
      <c r="CC123" s="282"/>
      <c r="CD123" s="282"/>
      <c r="CE123" s="282"/>
      <c r="CF123" s="282"/>
      <c r="CG123" s="282"/>
      <c r="CH123" s="282"/>
      <c r="CI123" s="282"/>
      <c r="CJ123" s="282"/>
      <c r="CK123" s="282"/>
      <c r="CL123" s="282"/>
      <c r="CM123" s="282"/>
      <c r="CN123" s="282"/>
      <c r="CO123" s="282"/>
      <c r="CP123" s="282"/>
      <c r="CQ123" s="282"/>
      <c r="CR123" s="282"/>
      <c r="CS123" s="282"/>
      <c r="CT123" s="282"/>
      <c r="CU123" s="282"/>
      <c r="CV123" s="282"/>
      <c r="CW123" s="282"/>
      <c r="CX123" s="282"/>
      <c r="CY123" s="282"/>
      <c r="CZ123" s="282"/>
      <c r="DA123" s="282"/>
      <c r="DB123" s="282"/>
      <c r="DC123" s="282"/>
      <c r="DD123" s="282"/>
      <c r="DE123" s="282"/>
      <c r="DF123" s="282"/>
      <c r="DG123" s="282"/>
      <c r="DH123" s="282"/>
      <c r="DI123" s="282"/>
      <c r="DJ123" s="282"/>
      <c r="DK123" s="282"/>
      <c r="DL123" s="282"/>
      <c r="DM123" s="282"/>
      <c r="DN123" s="282"/>
    </row>
    <row r="124" spans="1:118" s="64" customFormat="1" ht="49.5" customHeight="1" outlineLevel="2" x14ac:dyDescent="0.25">
      <c r="A124" s="253" t="s">
        <v>114</v>
      </c>
      <c r="B124" s="235" t="s">
        <v>609</v>
      </c>
      <c r="C124" s="175">
        <f t="shared" si="57"/>
        <v>981.3</v>
      </c>
      <c r="D124" s="175">
        <v>981.3</v>
      </c>
      <c r="E124" s="175">
        <v>0</v>
      </c>
      <c r="F124" s="175">
        <v>0</v>
      </c>
      <c r="G124" s="175">
        <v>0</v>
      </c>
      <c r="H124" s="175">
        <f t="shared" si="58"/>
        <v>981.3</v>
      </c>
      <c r="I124" s="175">
        <v>981.3</v>
      </c>
      <c r="J124" s="175">
        <v>0</v>
      </c>
      <c r="K124" s="175">
        <v>0</v>
      </c>
      <c r="L124" s="175">
        <v>0</v>
      </c>
      <c r="M124" s="175">
        <f t="shared" si="48"/>
        <v>100</v>
      </c>
      <c r="N124" s="175">
        <f t="shared" si="49"/>
        <v>0</v>
      </c>
      <c r="O124" s="175">
        <f t="shared" si="50"/>
        <v>100</v>
      </c>
      <c r="P124" s="175">
        <f t="shared" si="51"/>
        <v>0</v>
      </c>
      <c r="Q124" s="175" t="str">
        <f t="shared" si="52"/>
        <v>-</v>
      </c>
      <c r="R124" s="175">
        <f t="shared" si="53"/>
        <v>0</v>
      </c>
      <c r="S124" s="175" t="str">
        <f t="shared" si="54"/>
        <v>-</v>
      </c>
      <c r="T124" s="175">
        <f t="shared" si="55"/>
        <v>0</v>
      </c>
      <c r="U124" s="163"/>
      <c r="V124" s="92"/>
      <c r="W124" s="217"/>
      <c r="Y124" s="143"/>
      <c r="Z124" s="143"/>
      <c r="AB124" s="219"/>
    </row>
    <row r="125" spans="1:118" s="11" customFormat="1" ht="36" customHeight="1" outlineLevel="2" collapsed="1" x14ac:dyDescent="0.25">
      <c r="A125" s="199" t="s">
        <v>115</v>
      </c>
      <c r="B125" s="156" t="s">
        <v>610</v>
      </c>
      <c r="C125" s="147">
        <f t="shared" si="57"/>
        <v>24938.3</v>
      </c>
      <c r="D125" s="147">
        <f>D126+D127</f>
        <v>22267</v>
      </c>
      <c r="E125" s="147">
        <f>E126+E127</f>
        <v>2671.3</v>
      </c>
      <c r="F125" s="147">
        <f>F126+F127</f>
        <v>0</v>
      </c>
      <c r="G125" s="147">
        <f>G126+G127</f>
        <v>0</v>
      </c>
      <c r="H125" s="147">
        <f t="shared" si="58"/>
        <v>23776.7</v>
      </c>
      <c r="I125" s="147">
        <f>I126+I127</f>
        <v>21105.4</v>
      </c>
      <c r="J125" s="147">
        <f>J126+J127</f>
        <v>2671.3</v>
      </c>
      <c r="K125" s="147">
        <f>K126+K127</f>
        <v>0</v>
      </c>
      <c r="L125" s="147">
        <v>0</v>
      </c>
      <c r="M125" s="198">
        <f t="shared" si="48"/>
        <v>95.3</v>
      </c>
      <c r="N125" s="198">
        <f t="shared" si="49"/>
        <v>1161.5999999999999</v>
      </c>
      <c r="O125" s="198">
        <f t="shared" si="50"/>
        <v>94.8</v>
      </c>
      <c r="P125" s="198">
        <f t="shared" si="51"/>
        <v>1161.5999999999999</v>
      </c>
      <c r="Q125" s="198">
        <f t="shared" si="52"/>
        <v>100</v>
      </c>
      <c r="R125" s="198">
        <f t="shared" si="53"/>
        <v>0</v>
      </c>
      <c r="S125" s="198" t="str">
        <f t="shared" si="54"/>
        <v>-</v>
      </c>
      <c r="T125" s="198">
        <f t="shared" si="55"/>
        <v>0</v>
      </c>
      <c r="U125" s="163"/>
      <c r="V125" s="92"/>
      <c r="W125" s="217"/>
      <c r="X125" s="64"/>
      <c r="Y125" s="143"/>
      <c r="Z125" s="143"/>
      <c r="AA125" s="64"/>
      <c r="AB125" s="219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</row>
    <row r="126" spans="1:118" s="11" customFormat="1" ht="74.25" hidden="1" customHeight="1" outlineLevel="3" x14ac:dyDescent="0.25">
      <c r="A126" s="199" t="s">
        <v>140</v>
      </c>
      <c r="B126" s="156" t="s">
        <v>311</v>
      </c>
      <c r="C126" s="147">
        <f t="shared" si="57"/>
        <v>15398.1</v>
      </c>
      <c r="D126" s="147">
        <v>15398.1</v>
      </c>
      <c r="E126" s="147">
        <v>0</v>
      </c>
      <c r="F126" s="147">
        <v>0</v>
      </c>
      <c r="G126" s="147">
        <v>0</v>
      </c>
      <c r="H126" s="147">
        <f t="shared" si="58"/>
        <v>14788.8</v>
      </c>
      <c r="I126" s="147">
        <v>14788.8</v>
      </c>
      <c r="J126" s="147">
        <v>0</v>
      </c>
      <c r="K126" s="147">
        <v>0</v>
      </c>
      <c r="L126" s="147">
        <v>0</v>
      </c>
      <c r="M126" s="198">
        <f t="shared" si="48"/>
        <v>96</v>
      </c>
      <c r="N126" s="198">
        <f t="shared" si="49"/>
        <v>609.29999999999995</v>
      </c>
      <c r="O126" s="198">
        <f t="shared" si="50"/>
        <v>96</v>
      </c>
      <c r="P126" s="198">
        <f t="shared" si="51"/>
        <v>609.29999999999995</v>
      </c>
      <c r="Q126" s="198" t="str">
        <f t="shared" si="52"/>
        <v>-</v>
      </c>
      <c r="R126" s="198">
        <f t="shared" si="53"/>
        <v>0</v>
      </c>
      <c r="S126" s="198" t="str">
        <f t="shared" si="54"/>
        <v>-</v>
      </c>
      <c r="T126" s="198">
        <f t="shared" si="55"/>
        <v>0</v>
      </c>
      <c r="U126" s="163"/>
      <c r="V126" s="92"/>
      <c r="W126" s="217"/>
      <c r="X126" s="64"/>
      <c r="Y126" s="143"/>
      <c r="Z126" s="143"/>
      <c r="AA126" s="64"/>
      <c r="AB126" s="219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</row>
    <row r="127" spans="1:118" s="64" customFormat="1" ht="39" hidden="1" customHeight="1" outlineLevel="3" x14ac:dyDescent="0.25">
      <c r="A127" s="253" t="s">
        <v>141</v>
      </c>
      <c r="B127" s="256" t="s">
        <v>312</v>
      </c>
      <c r="C127" s="175">
        <f t="shared" si="57"/>
        <v>9540.2000000000007</v>
      </c>
      <c r="D127" s="175">
        <v>6868.9</v>
      </c>
      <c r="E127" s="175">
        <v>2671.3</v>
      </c>
      <c r="F127" s="175">
        <v>0</v>
      </c>
      <c r="G127" s="175">
        <v>0</v>
      </c>
      <c r="H127" s="175">
        <f t="shared" si="58"/>
        <v>8987.9</v>
      </c>
      <c r="I127" s="175">
        <v>6316.6</v>
      </c>
      <c r="J127" s="175">
        <v>2671.3</v>
      </c>
      <c r="K127" s="175">
        <v>0</v>
      </c>
      <c r="L127" s="175">
        <v>0</v>
      </c>
      <c r="M127" s="175">
        <f t="shared" si="48"/>
        <v>94.2</v>
      </c>
      <c r="N127" s="175">
        <f t="shared" si="49"/>
        <v>552.29999999999995</v>
      </c>
      <c r="O127" s="175">
        <f t="shared" si="50"/>
        <v>92</v>
      </c>
      <c r="P127" s="175">
        <f t="shared" si="51"/>
        <v>552.29999999999995</v>
      </c>
      <c r="Q127" s="175">
        <f t="shared" si="52"/>
        <v>100</v>
      </c>
      <c r="R127" s="175">
        <f t="shared" si="53"/>
        <v>0</v>
      </c>
      <c r="S127" s="175" t="str">
        <f t="shared" si="54"/>
        <v>-</v>
      </c>
      <c r="T127" s="175">
        <f t="shared" si="55"/>
        <v>0</v>
      </c>
      <c r="U127" s="163"/>
      <c r="V127" s="92"/>
      <c r="W127" s="217"/>
      <c r="Y127" s="143"/>
      <c r="Z127" s="143"/>
      <c r="AB127" s="219"/>
    </row>
    <row r="128" spans="1:118" s="267" customFormat="1" ht="46.5" customHeight="1" outlineLevel="1" x14ac:dyDescent="0.25">
      <c r="A128" s="272"/>
      <c r="B128" s="134" t="s">
        <v>12</v>
      </c>
      <c r="C128" s="135">
        <f t="shared" si="46"/>
        <v>33768.5</v>
      </c>
      <c r="D128" s="135">
        <f>D129+D136+D138</f>
        <v>32334.400000000001</v>
      </c>
      <c r="E128" s="135">
        <f>E129+E136</f>
        <v>1434.1</v>
      </c>
      <c r="F128" s="135">
        <f>F129+F136</f>
        <v>0</v>
      </c>
      <c r="G128" s="135">
        <f>G129+G136</f>
        <v>28879.1</v>
      </c>
      <c r="H128" s="135">
        <f t="shared" ref="H128:H142" si="59">SUM(I128:K128)</f>
        <v>33566.400000000001</v>
      </c>
      <c r="I128" s="135">
        <f>I129+I136+I138</f>
        <v>32132.400000000001</v>
      </c>
      <c r="J128" s="135">
        <f>J129+J136+J138</f>
        <v>1434</v>
      </c>
      <c r="K128" s="135">
        <f>K129+K136+K138</f>
        <v>0</v>
      </c>
      <c r="L128" s="135">
        <f>L129+L136+L138</f>
        <v>24397.9</v>
      </c>
      <c r="M128" s="135">
        <f t="shared" si="48"/>
        <v>99.4</v>
      </c>
      <c r="N128" s="135">
        <f t="shared" si="49"/>
        <v>202.1</v>
      </c>
      <c r="O128" s="135">
        <f t="shared" si="50"/>
        <v>99.4</v>
      </c>
      <c r="P128" s="135">
        <f t="shared" si="51"/>
        <v>202</v>
      </c>
      <c r="Q128" s="135">
        <f t="shared" si="52"/>
        <v>100</v>
      </c>
      <c r="R128" s="135">
        <f t="shared" si="53"/>
        <v>0.1</v>
      </c>
      <c r="S128" s="135" t="str">
        <f t="shared" si="54"/>
        <v>-</v>
      </c>
      <c r="T128" s="135">
        <f t="shared" si="55"/>
        <v>0</v>
      </c>
      <c r="U128" s="159"/>
      <c r="V128" s="92"/>
      <c r="W128" s="217"/>
      <c r="X128" s="282"/>
      <c r="Y128" s="157"/>
      <c r="Z128" s="157"/>
      <c r="AA128" s="282"/>
      <c r="AB128" s="219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2"/>
      <c r="AP128" s="282"/>
      <c r="AQ128" s="282"/>
      <c r="AR128" s="282"/>
      <c r="AS128" s="282"/>
      <c r="AT128" s="282"/>
      <c r="AU128" s="282"/>
      <c r="AV128" s="282"/>
      <c r="AW128" s="282"/>
      <c r="AX128" s="282"/>
      <c r="AY128" s="282"/>
      <c r="AZ128" s="282"/>
      <c r="BA128" s="282"/>
      <c r="BB128" s="282"/>
      <c r="BC128" s="282"/>
      <c r="BD128" s="282"/>
      <c r="BE128" s="282"/>
      <c r="BF128" s="282"/>
      <c r="BG128" s="282"/>
      <c r="BH128" s="282"/>
      <c r="BI128" s="282"/>
      <c r="BJ128" s="282"/>
      <c r="BK128" s="282"/>
      <c r="BL128" s="282"/>
      <c r="BM128" s="282"/>
      <c r="BN128" s="282"/>
      <c r="BO128" s="282"/>
      <c r="BP128" s="282"/>
      <c r="BQ128" s="282"/>
      <c r="BR128" s="282"/>
      <c r="BS128" s="282"/>
      <c r="BT128" s="282"/>
      <c r="BU128" s="282"/>
      <c r="BV128" s="282"/>
      <c r="BW128" s="282"/>
      <c r="BX128" s="282"/>
      <c r="BY128" s="282"/>
      <c r="BZ128" s="282"/>
      <c r="CA128" s="282"/>
      <c r="CB128" s="282"/>
      <c r="CC128" s="282"/>
      <c r="CD128" s="282"/>
      <c r="CE128" s="282"/>
      <c r="CF128" s="282"/>
      <c r="CG128" s="282"/>
      <c r="CH128" s="282"/>
      <c r="CI128" s="282"/>
      <c r="CJ128" s="282"/>
      <c r="CK128" s="282"/>
      <c r="CL128" s="282"/>
      <c r="CM128" s="282"/>
      <c r="CN128" s="282"/>
      <c r="CO128" s="282"/>
      <c r="CP128" s="282"/>
      <c r="CQ128" s="282"/>
      <c r="CR128" s="282"/>
      <c r="CS128" s="282"/>
      <c r="CT128" s="282"/>
      <c r="CU128" s="282"/>
      <c r="CV128" s="282"/>
      <c r="CW128" s="282"/>
      <c r="CX128" s="282"/>
      <c r="CY128" s="282"/>
      <c r="CZ128" s="282"/>
      <c r="DA128" s="282"/>
      <c r="DB128" s="282"/>
      <c r="DC128" s="282"/>
      <c r="DD128" s="282"/>
      <c r="DE128" s="282"/>
      <c r="DF128" s="282"/>
      <c r="DG128" s="282"/>
      <c r="DH128" s="282"/>
      <c r="DI128" s="282"/>
      <c r="DJ128" s="282"/>
      <c r="DK128" s="282"/>
      <c r="DL128" s="282"/>
      <c r="DM128" s="282"/>
      <c r="DN128" s="282"/>
    </row>
    <row r="129" spans="1:118" s="11" customFormat="1" ht="56.25" customHeight="1" outlineLevel="2" collapsed="1" x14ac:dyDescent="0.25">
      <c r="A129" s="199" t="s">
        <v>117</v>
      </c>
      <c r="B129" s="156" t="s">
        <v>615</v>
      </c>
      <c r="C129" s="147">
        <f t="shared" si="46"/>
        <v>33752.1</v>
      </c>
      <c r="D129" s="147">
        <f>SUM(D130:D135)</f>
        <v>32318</v>
      </c>
      <c r="E129" s="147">
        <f>SUM(E130:E135)</f>
        <v>1434.1</v>
      </c>
      <c r="F129" s="147">
        <f>SUM(F131:F135)</f>
        <v>0</v>
      </c>
      <c r="G129" s="147">
        <v>28879.1</v>
      </c>
      <c r="H129" s="147">
        <f t="shared" ref="H129:H135" si="60">SUM(I129:K129)</f>
        <v>33550</v>
      </c>
      <c r="I129" s="147">
        <f>SUM(I130:I135)</f>
        <v>32116</v>
      </c>
      <c r="J129" s="147">
        <f>SUM(J130:J135)</f>
        <v>1434</v>
      </c>
      <c r="K129" s="147">
        <f>SUM(K131:K135)</f>
        <v>0</v>
      </c>
      <c r="L129" s="147">
        <v>24397.9</v>
      </c>
      <c r="M129" s="198">
        <f t="shared" si="48"/>
        <v>99.4</v>
      </c>
      <c r="N129" s="198">
        <f t="shared" si="49"/>
        <v>202.1</v>
      </c>
      <c r="O129" s="198">
        <f t="shared" si="50"/>
        <v>99.4</v>
      </c>
      <c r="P129" s="198">
        <f t="shared" si="51"/>
        <v>202</v>
      </c>
      <c r="Q129" s="175">
        <f t="shared" si="52"/>
        <v>100</v>
      </c>
      <c r="R129" s="175">
        <f t="shared" si="53"/>
        <v>0.1</v>
      </c>
      <c r="S129" s="198" t="str">
        <f t="shared" si="54"/>
        <v>-</v>
      </c>
      <c r="T129" s="198">
        <f t="shared" si="55"/>
        <v>0</v>
      </c>
      <c r="U129" s="163"/>
      <c r="V129" s="92"/>
      <c r="W129" s="217"/>
      <c r="X129" s="64"/>
      <c r="Y129" s="143"/>
      <c r="Z129" s="143"/>
      <c r="AA129" s="64"/>
      <c r="AB129" s="219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64"/>
      <c r="CD129" s="64"/>
      <c r="CE129" s="64"/>
      <c r="CF129" s="64"/>
      <c r="CG129" s="64"/>
      <c r="CH129" s="64"/>
      <c r="CI129" s="64"/>
      <c r="CJ129" s="64"/>
      <c r="CK129" s="64"/>
      <c r="CL129" s="64"/>
      <c r="CM129" s="64"/>
      <c r="CN129" s="64"/>
      <c r="CO129" s="64"/>
      <c r="CP129" s="64"/>
      <c r="CQ129" s="64"/>
      <c r="CR129" s="64"/>
      <c r="CS129" s="64"/>
      <c r="CT129" s="64"/>
      <c r="CU129" s="64"/>
      <c r="CV129" s="64"/>
      <c r="CW129" s="64"/>
      <c r="CX129" s="64"/>
      <c r="CY129" s="64"/>
      <c r="CZ129" s="64"/>
      <c r="DA129" s="64"/>
      <c r="DB129" s="64"/>
      <c r="DC129" s="64"/>
      <c r="DD129" s="64"/>
      <c r="DE129" s="64"/>
      <c r="DF129" s="64"/>
      <c r="DG129" s="64"/>
      <c r="DH129" s="64"/>
      <c r="DI129" s="64"/>
      <c r="DJ129" s="64"/>
      <c r="DK129" s="64"/>
      <c r="DL129" s="64"/>
      <c r="DM129" s="64"/>
      <c r="DN129" s="64"/>
    </row>
    <row r="130" spans="1:118" s="11" customFormat="1" ht="69.75" hidden="1" customHeight="1" outlineLevel="3" x14ac:dyDescent="0.25">
      <c r="A130" s="199" t="s">
        <v>253</v>
      </c>
      <c r="B130" s="156" t="s">
        <v>313</v>
      </c>
      <c r="C130" s="147">
        <f t="shared" ref="C130:C135" si="61">SUM(D130:F130)</f>
        <v>1059.4000000000001</v>
      </c>
      <c r="D130" s="147">
        <v>0</v>
      </c>
      <c r="E130" s="147">
        <v>1059.4000000000001</v>
      </c>
      <c r="F130" s="147">
        <v>0</v>
      </c>
      <c r="G130" s="147">
        <v>0</v>
      </c>
      <c r="H130" s="147">
        <f t="shared" si="60"/>
        <v>1059.3</v>
      </c>
      <c r="I130" s="147">
        <v>0</v>
      </c>
      <c r="J130" s="147">
        <v>1059.3</v>
      </c>
      <c r="K130" s="147">
        <v>0</v>
      </c>
      <c r="L130" s="147">
        <v>0</v>
      </c>
      <c r="M130" s="276">
        <f t="shared" si="48"/>
        <v>100</v>
      </c>
      <c r="N130" s="198">
        <f t="shared" si="49"/>
        <v>0.1</v>
      </c>
      <c r="O130" s="198" t="str">
        <f t="shared" si="50"/>
        <v>-</v>
      </c>
      <c r="P130" s="198">
        <f t="shared" si="51"/>
        <v>0</v>
      </c>
      <c r="Q130" s="175">
        <f t="shared" si="52"/>
        <v>100</v>
      </c>
      <c r="R130" s="175">
        <f t="shared" si="53"/>
        <v>0.1</v>
      </c>
      <c r="S130" s="198" t="str">
        <f t="shared" si="54"/>
        <v>-</v>
      </c>
      <c r="T130" s="198">
        <f t="shared" si="55"/>
        <v>0</v>
      </c>
      <c r="U130" s="163"/>
      <c r="V130" s="92"/>
      <c r="W130" s="217"/>
      <c r="X130" s="64"/>
      <c r="Y130" s="143"/>
      <c r="Z130" s="143"/>
      <c r="AA130" s="64"/>
      <c r="AB130" s="219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4"/>
      <c r="BV130" s="64"/>
      <c r="BW130" s="64"/>
      <c r="BX130" s="64"/>
      <c r="BY130" s="64"/>
      <c r="BZ130" s="64"/>
      <c r="CA130" s="64"/>
      <c r="CB130" s="64"/>
      <c r="CC130" s="64"/>
      <c r="CD130" s="64"/>
      <c r="CE130" s="64"/>
      <c r="CF130" s="64"/>
      <c r="CG130" s="64"/>
      <c r="CH130" s="64"/>
      <c r="CI130" s="64"/>
      <c r="CJ130" s="64"/>
      <c r="CK130" s="64"/>
      <c r="CL130" s="64"/>
      <c r="CM130" s="64"/>
      <c r="CN130" s="64"/>
      <c r="CO130" s="64"/>
      <c r="CP130" s="64"/>
      <c r="CQ130" s="64"/>
      <c r="CR130" s="64"/>
      <c r="CS130" s="64"/>
      <c r="CT130" s="64"/>
      <c r="CU130" s="64"/>
      <c r="CV130" s="64"/>
      <c r="CW130" s="64"/>
      <c r="CX130" s="64"/>
      <c r="CY130" s="64"/>
      <c r="CZ130" s="64"/>
      <c r="DA130" s="64"/>
      <c r="DB130" s="64"/>
      <c r="DC130" s="64"/>
      <c r="DD130" s="64"/>
      <c r="DE130" s="64"/>
      <c r="DF130" s="64"/>
      <c r="DG130" s="64"/>
      <c r="DH130" s="64"/>
      <c r="DI130" s="64"/>
      <c r="DJ130" s="64"/>
      <c r="DK130" s="64"/>
      <c r="DL130" s="64"/>
      <c r="DM130" s="64"/>
      <c r="DN130" s="64"/>
    </row>
    <row r="131" spans="1:118" s="11" customFormat="1" ht="111.75" hidden="1" customHeight="1" outlineLevel="3" x14ac:dyDescent="0.25">
      <c r="A131" s="199" t="s">
        <v>255</v>
      </c>
      <c r="B131" s="156" t="s">
        <v>314</v>
      </c>
      <c r="C131" s="147">
        <f t="shared" si="61"/>
        <v>404</v>
      </c>
      <c r="D131" s="147">
        <v>154.19999999999999</v>
      </c>
      <c r="E131" s="147">
        <v>249.8</v>
      </c>
      <c r="F131" s="147">
        <v>0</v>
      </c>
      <c r="G131" s="147">
        <v>0</v>
      </c>
      <c r="H131" s="147">
        <f t="shared" si="60"/>
        <v>404</v>
      </c>
      <c r="I131" s="147">
        <v>154.19999999999999</v>
      </c>
      <c r="J131" s="147">
        <v>249.8</v>
      </c>
      <c r="K131" s="147">
        <v>0</v>
      </c>
      <c r="L131" s="147">
        <v>0</v>
      </c>
      <c r="M131" s="198">
        <f t="shared" si="48"/>
        <v>100</v>
      </c>
      <c r="N131" s="198">
        <f t="shared" si="49"/>
        <v>0</v>
      </c>
      <c r="O131" s="198">
        <f t="shared" si="50"/>
        <v>100</v>
      </c>
      <c r="P131" s="198">
        <f t="shared" si="51"/>
        <v>0</v>
      </c>
      <c r="Q131" s="198">
        <f t="shared" si="52"/>
        <v>100</v>
      </c>
      <c r="R131" s="198">
        <f t="shared" si="53"/>
        <v>0</v>
      </c>
      <c r="S131" s="198" t="str">
        <f t="shared" si="54"/>
        <v>-</v>
      </c>
      <c r="T131" s="198">
        <f t="shared" si="55"/>
        <v>0</v>
      </c>
      <c r="U131" s="163"/>
      <c r="V131" s="92"/>
      <c r="W131" s="217"/>
      <c r="X131" s="64"/>
      <c r="Y131" s="143"/>
      <c r="Z131" s="143"/>
      <c r="AA131" s="64"/>
      <c r="AB131" s="219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4"/>
      <c r="BV131" s="64"/>
      <c r="BW131" s="64"/>
      <c r="BX131" s="64"/>
      <c r="BY131" s="64"/>
      <c r="BZ131" s="64"/>
      <c r="CA131" s="64"/>
      <c r="CB131" s="64"/>
      <c r="CC131" s="64"/>
      <c r="CD131" s="64"/>
      <c r="CE131" s="64"/>
      <c r="CF131" s="64"/>
      <c r="CG131" s="64"/>
      <c r="CH131" s="64"/>
      <c r="CI131" s="64"/>
      <c r="CJ131" s="64"/>
      <c r="CK131" s="64"/>
      <c r="CL131" s="64"/>
      <c r="CM131" s="64"/>
      <c r="CN131" s="64"/>
      <c r="CO131" s="64"/>
      <c r="CP131" s="64"/>
      <c r="CQ131" s="64"/>
      <c r="CR131" s="64"/>
      <c r="CS131" s="64"/>
      <c r="CT131" s="64"/>
      <c r="CU131" s="64"/>
      <c r="CV131" s="64"/>
      <c r="CW131" s="64"/>
      <c r="CX131" s="64"/>
      <c r="CY131" s="64"/>
      <c r="CZ131" s="64"/>
      <c r="DA131" s="64"/>
      <c r="DB131" s="64"/>
      <c r="DC131" s="64"/>
      <c r="DD131" s="64"/>
      <c r="DE131" s="64"/>
      <c r="DF131" s="64"/>
      <c r="DG131" s="64"/>
      <c r="DH131" s="64"/>
      <c r="DI131" s="64"/>
      <c r="DJ131" s="64"/>
      <c r="DK131" s="64"/>
      <c r="DL131" s="64"/>
      <c r="DM131" s="64"/>
      <c r="DN131" s="64"/>
    </row>
    <row r="132" spans="1:118" s="11" customFormat="1" ht="99" hidden="1" customHeight="1" outlineLevel="3" x14ac:dyDescent="0.25">
      <c r="A132" s="199" t="s">
        <v>317</v>
      </c>
      <c r="B132" s="156" t="s">
        <v>315</v>
      </c>
      <c r="C132" s="147">
        <f t="shared" si="61"/>
        <v>270</v>
      </c>
      <c r="D132" s="147">
        <v>145.1</v>
      </c>
      <c r="E132" s="147">
        <v>124.9</v>
      </c>
      <c r="F132" s="147">
        <v>0</v>
      </c>
      <c r="G132" s="147">
        <v>0</v>
      </c>
      <c r="H132" s="147">
        <f t="shared" si="60"/>
        <v>270</v>
      </c>
      <c r="I132" s="147">
        <v>145.1</v>
      </c>
      <c r="J132" s="147">
        <v>124.9</v>
      </c>
      <c r="K132" s="147">
        <v>0</v>
      </c>
      <c r="L132" s="147">
        <v>0</v>
      </c>
      <c r="M132" s="276">
        <f t="shared" si="48"/>
        <v>100</v>
      </c>
      <c r="N132" s="198">
        <f t="shared" si="49"/>
        <v>0</v>
      </c>
      <c r="O132" s="198">
        <f t="shared" si="50"/>
        <v>100</v>
      </c>
      <c r="P132" s="198">
        <f t="shared" si="51"/>
        <v>0</v>
      </c>
      <c r="Q132" s="198">
        <f t="shared" si="52"/>
        <v>100</v>
      </c>
      <c r="R132" s="198">
        <f t="shared" si="53"/>
        <v>0</v>
      </c>
      <c r="S132" s="198" t="str">
        <f t="shared" si="54"/>
        <v>-</v>
      </c>
      <c r="T132" s="198">
        <f t="shared" si="55"/>
        <v>0</v>
      </c>
      <c r="U132" s="163"/>
      <c r="V132" s="92"/>
      <c r="W132" s="217"/>
      <c r="X132" s="64"/>
      <c r="Y132" s="143"/>
      <c r="Z132" s="143"/>
      <c r="AA132" s="64"/>
      <c r="AB132" s="219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</row>
    <row r="133" spans="1:118" s="11" customFormat="1" ht="45.75" hidden="1" customHeight="1" outlineLevel="3" x14ac:dyDescent="0.25">
      <c r="A133" s="199" t="s">
        <v>318</v>
      </c>
      <c r="B133" s="156" t="s">
        <v>13</v>
      </c>
      <c r="C133" s="147">
        <f t="shared" si="61"/>
        <v>115.1</v>
      </c>
      <c r="D133" s="147">
        <v>115.1</v>
      </c>
      <c r="E133" s="147">
        <v>0</v>
      </c>
      <c r="F133" s="147">
        <v>0</v>
      </c>
      <c r="G133" s="147">
        <v>0</v>
      </c>
      <c r="H133" s="147">
        <f t="shared" si="60"/>
        <v>115.1</v>
      </c>
      <c r="I133" s="147">
        <v>115.1</v>
      </c>
      <c r="J133" s="147">
        <v>0</v>
      </c>
      <c r="K133" s="147">
        <v>0</v>
      </c>
      <c r="L133" s="147">
        <v>0</v>
      </c>
      <c r="M133" s="276">
        <f t="shared" si="48"/>
        <v>100</v>
      </c>
      <c r="N133" s="198">
        <f t="shared" si="49"/>
        <v>0</v>
      </c>
      <c r="O133" s="198">
        <f t="shared" si="50"/>
        <v>100</v>
      </c>
      <c r="P133" s="198">
        <f t="shared" si="51"/>
        <v>0</v>
      </c>
      <c r="Q133" s="198" t="str">
        <f t="shared" si="52"/>
        <v>-</v>
      </c>
      <c r="R133" s="198">
        <f t="shared" si="53"/>
        <v>0</v>
      </c>
      <c r="S133" s="198" t="str">
        <f t="shared" si="54"/>
        <v>-</v>
      </c>
      <c r="T133" s="198">
        <f t="shared" si="55"/>
        <v>0</v>
      </c>
      <c r="U133" s="163"/>
      <c r="V133" s="92"/>
      <c r="W133" s="217"/>
      <c r="X133" s="64"/>
      <c r="Y133" s="143"/>
      <c r="Z133" s="143"/>
      <c r="AA133" s="64"/>
      <c r="AB133" s="219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  <c r="AW133" s="64"/>
      <c r="AX133" s="64"/>
      <c r="AY133" s="64"/>
      <c r="AZ133" s="64"/>
      <c r="BA133" s="64"/>
      <c r="BB133" s="64"/>
      <c r="BC133" s="64"/>
      <c r="BD133" s="64"/>
      <c r="BE133" s="64"/>
      <c r="BF133" s="64"/>
      <c r="BG133" s="64"/>
      <c r="BH133" s="64"/>
      <c r="BI133" s="64"/>
      <c r="BJ133" s="64"/>
      <c r="BK133" s="64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</row>
    <row r="134" spans="1:118" s="11" customFormat="1" ht="57" hidden="1" customHeight="1" outlineLevel="3" x14ac:dyDescent="0.25">
      <c r="A134" s="199" t="s">
        <v>319</v>
      </c>
      <c r="B134" s="156" t="s">
        <v>316</v>
      </c>
      <c r="C134" s="147">
        <f t="shared" si="61"/>
        <v>38.5</v>
      </c>
      <c r="D134" s="147">
        <v>38.5</v>
      </c>
      <c r="E134" s="147">
        <v>0</v>
      </c>
      <c r="F134" s="147">
        <v>0</v>
      </c>
      <c r="G134" s="147">
        <v>0</v>
      </c>
      <c r="H134" s="147">
        <f t="shared" si="60"/>
        <v>38.5</v>
      </c>
      <c r="I134" s="147">
        <v>38.5</v>
      </c>
      <c r="J134" s="147">
        <v>0</v>
      </c>
      <c r="K134" s="147">
        <v>0</v>
      </c>
      <c r="L134" s="147">
        <v>0</v>
      </c>
      <c r="M134" s="276">
        <f t="shared" si="48"/>
        <v>100</v>
      </c>
      <c r="N134" s="198">
        <f t="shared" si="49"/>
        <v>0</v>
      </c>
      <c r="O134" s="198">
        <f t="shared" si="50"/>
        <v>100</v>
      </c>
      <c r="P134" s="198">
        <f t="shared" si="51"/>
        <v>0</v>
      </c>
      <c r="Q134" s="198" t="str">
        <f t="shared" si="52"/>
        <v>-</v>
      </c>
      <c r="R134" s="198">
        <f t="shared" si="53"/>
        <v>0</v>
      </c>
      <c r="S134" s="198" t="str">
        <f t="shared" si="54"/>
        <v>-</v>
      </c>
      <c r="T134" s="198">
        <f t="shared" si="55"/>
        <v>0</v>
      </c>
      <c r="U134" s="163"/>
      <c r="V134" s="92"/>
      <c r="W134" s="217"/>
      <c r="X134" s="64"/>
      <c r="Y134" s="143"/>
      <c r="Z134" s="143"/>
      <c r="AA134" s="64"/>
      <c r="AB134" s="219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/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</row>
    <row r="135" spans="1:118" s="11" customFormat="1" ht="76.5" hidden="1" customHeight="1" outlineLevel="3" x14ac:dyDescent="0.25">
      <c r="A135" s="199" t="s">
        <v>320</v>
      </c>
      <c r="B135" s="277" t="s">
        <v>429</v>
      </c>
      <c r="C135" s="147">
        <f t="shared" si="61"/>
        <v>31865.1</v>
      </c>
      <c r="D135" s="147">
        <v>31865.1</v>
      </c>
      <c r="E135" s="147">
        <v>0</v>
      </c>
      <c r="F135" s="147"/>
      <c r="G135" s="147">
        <v>24396.9</v>
      </c>
      <c r="H135" s="147">
        <f t="shared" si="60"/>
        <v>31663.1</v>
      </c>
      <c r="I135" s="147">
        <v>31663.1</v>
      </c>
      <c r="J135" s="147">
        <v>0</v>
      </c>
      <c r="K135" s="147"/>
      <c r="L135" s="147">
        <v>24396.9</v>
      </c>
      <c r="M135" s="276">
        <f t="shared" si="48"/>
        <v>99.4</v>
      </c>
      <c r="N135" s="198">
        <f t="shared" si="49"/>
        <v>202</v>
      </c>
      <c r="O135" s="198">
        <f t="shared" si="50"/>
        <v>99.4</v>
      </c>
      <c r="P135" s="198">
        <f t="shared" si="51"/>
        <v>202</v>
      </c>
      <c r="Q135" s="198" t="str">
        <f t="shared" si="52"/>
        <v>-</v>
      </c>
      <c r="R135" s="198">
        <f t="shared" si="53"/>
        <v>0</v>
      </c>
      <c r="S135" s="198" t="str">
        <f t="shared" si="54"/>
        <v>-</v>
      </c>
      <c r="T135" s="198">
        <f t="shared" si="55"/>
        <v>0</v>
      </c>
      <c r="U135" s="163"/>
      <c r="V135" s="92"/>
      <c r="W135" s="217"/>
      <c r="X135" s="64"/>
      <c r="Y135" s="143"/>
      <c r="Z135" s="143"/>
      <c r="AA135" s="64"/>
      <c r="AB135" s="219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64"/>
      <c r="BC135" s="64"/>
      <c r="BD135" s="64"/>
      <c r="BE135" s="64"/>
      <c r="BF135" s="64"/>
      <c r="BG135" s="64"/>
      <c r="BH135" s="64"/>
      <c r="BI135" s="64"/>
      <c r="BJ135" s="64"/>
      <c r="BK135" s="64"/>
      <c r="BL135" s="64"/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</row>
    <row r="136" spans="1:118" s="11" customFormat="1" ht="60" customHeight="1" outlineLevel="2" collapsed="1" x14ac:dyDescent="0.25">
      <c r="A136" s="199" t="s">
        <v>118</v>
      </c>
      <c r="B136" s="156" t="s">
        <v>614</v>
      </c>
      <c r="C136" s="147">
        <f t="shared" si="46"/>
        <v>16.399999999999999</v>
      </c>
      <c r="D136" s="147">
        <f>D137</f>
        <v>16.399999999999999</v>
      </c>
      <c r="E136" s="147">
        <f>E137</f>
        <v>0</v>
      </c>
      <c r="F136" s="147">
        <f>F137</f>
        <v>0</v>
      </c>
      <c r="G136" s="147">
        <f>G137</f>
        <v>0</v>
      </c>
      <c r="H136" s="147">
        <f t="shared" si="59"/>
        <v>16.399999999999999</v>
      </c>
      <c r="I136" s="147">
        <f>I137</f>
        <v>16.399999999999999</v>
      </c>
      <c r="J136" s="147">
        <f>J137</f>
        <v>0</v>
      </c>
      <c r="K136" s="147">
        <f>K137</f>
        <v>0</v>
      </c>
      <c r="L136" s="147">
        <f>L137</f>
        <v>0</v>
      </c>
      <c r="M136" s="276">
        <f t="shared" si="48"/>
        <v>100</v>
      </c>
      <c r="N136" s="198">
        <f t="shared" si="49"/>
        <v>0</v>
      </c>
      <c r="O136" s="198">
        <f t="shared" si="50"/>
        <v>100</v>
      </c>
      <c r="P136" s="198">
        <f t="shared" si="51"/>
        <v>0</v>
      </c>
      <c r="Q136" s="198" t="str">
        <f t="shared" si="52"/>
        <v>-</v>
      </c>
      <c r="R136" s="198">
        <f t="shared" si="53"/>
        <v>0</v>
      </c>
      <c r="S136" s="198" t="str">
        <f t="shared" si="54"/>
        <v>-</v>
      </c>
      <c r="T136" s="198">
        <f t="shared" si="55"/>
        <v>0</v>
      </c>
      <c r="U136" s="163"/>
      <c r="V136" s="92"/>
      <c r="W136" s="217"/>
      <c r="X136" s="64"/>
      <c r="Y136" s="143"/>
      <c r="Z136" s="143"/>
      <c r="AA136" s="64"/>
      <c r="AB136" s="219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4"/>
      <c r="BC136" s="64"/>
      <c r="BD136" s="64"/>
      <c r="BE136" s="64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</row>
    <row r="137" spans="1:118" s="11" customFormat="1" ht="90" hidden="1" customHeight="1" outlineLevel="3" x14ac:dyDescent="0.25">
      <c r="A137" s="199" t="s">
        <v>185</v>
      </c>
      <c r="B137" s="222" t="s">
        <v>321</v>
      </c>
      <c r="C137" s="147">
        <f t="shared" si="46"/>
        <v>16.399999999999999</v>
      </c>
      <c r="D137" s="147">
        <v>16.399999999999999</v>
      </c>
      <c r="E137" s="147">
        <v>0</v>
      </c>
      <c r="F137" s="147">
        <v>0</v>
      </c>
      <c r="G137" s="147">
        <v>0</v>
      </c>
      <c r="H137" s="147">
        <f t="shared" si="59"/>
        <v>16.399999999999999</v>
      </c>
      <c r="I137" s="147">
        <v>16.399999999999999</v>
      </c>
      <c r="J137" s="147">
        <v>0</v>
      </c>
      <c r="K137" s="147">
        <v>0</v>
      </c>
      <c r="L137" s="147">
        <v>0</v>
      </c>
      <c r="M137" s="276">
        <f t="shared" si="48"/>
        <v>100</v>
      </c>
      <c r="N137" s="198">
        <f t="shared" si="49"/>
        <v>0</v>
      </c>
      <c r="O137" s="198">
        <f t="shared" si="50"/>
        <v>100</v>
      </c>
      <c r="P137" s="198">
        <f t="shared" si="51"/>
        <v>0</v>
      </c>
      <c r="Q137" s="198"/>
      <c r="R137" s="198"/>
      <c r="S137" s="198"/>
      <c r="T137" s="198"/>
      <c r="U137" s="163"/>
      <c r="V137" s="92"/>
      <c r="W137" s="217"/>
      <c r="X137" s="64"/>
      <c r="Y137" s="143"/>
      <c r="Z137" s="143"/>
      <c r="AA137" s="64"/>
      <c r="AB137" s="219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64"/>
      <c r="BC137" s="64"/>
      <c r="BD137" s="64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4"/>
      <c r="BR137" s="64"/>
      <c r="BS137" s="64"/>
      <c r="BT137" s="64"/>
      <c r="BU137" s="64"/>
      <c r="BV137" s="64"/>
      <c r="BW137" s="64"/>
      <c r="BX137" s="64"/>
      <c r="BY137" s="64"/>
      <c r="BZ137" s="64"/>
      <c r="CA137" s="64"/>
      <c r="CB137" s="64"/>
      <c r="CC137" s="64"/>
      <c r="CD137" s="64"/>
      <c r="CE137" s="64"/>
      <c r="CF137" s="64"/>
      <c r="CG137" s="64"/>
      <c r="CH137" s="64"/>
      <c r="CI137" s="64"/>
      <c r="CJ137" s="64"/>
      <c r="CK137" s="64"/>
      <c r="CL137" s="64"/>
      <c r="CM137" s="64"/>
      <c r="CN137" s="64"/>
      <c r="CO137" s="64"/>
      <c r="CP137" s="64"/>
      <c r="CQ137" s="64"/>
      <c r="CR137" s="64"/>
      <c r="CS137" s="64"/>
      <c r="CT137" s="64"/>
      <c r="CU137" s="64"/>
      <c r="CV137" s="64"/>
      <c r="CW137" s="64"/>
      <c r="CX137" s="64"/>
      <c r="CY137" s="64"/>
      <c r="CZ137" s="64"/>
      <c r="DA137" s="64"/>
      <c r="DB137" s="64"/>
      <c r="DC137" s="64"/>
      <c r="DD137" s="64"/>
      <c r="DE137" s="64"/>
      <c r="DF137" s="64"/>
      <c r="DG137" s="64"/>
      <c r="DH137" s="64"/>
      <c r="DI137" s="64"/>
      <c r="DJ137" s="64"/>
      <c r="DK137" s="64"/>
      <c r="DL137" s="64"/>
      <c r="DM137" s="64"/>
      <c r="DN137" s="64"/>
    </row>
    <row r="138" spans="1:118" s="11" customFormat="1" ht="41.25" customHeight="1" outlineLevel="2" collapsed="1" x14ac:dyDescent="0.25">
      <c r="A138" s="199" t="s">
        <v>119</v>
      </c>
      <c r="B138" s="156" t="s">
        <v>613</v>
      </c>
      <c r="C138" s="147">
        <f t="shared" si="46"/>
        <v>0</v>
      </c>
      <c r="D138" s="147">
        <v>0</v>
      </c>
      <c r="E138" s="147">
        <v>0</v>
      </c>
      <c r="F138" s="147">
        <v>0</v>
      </c>
      <c r="G138" s="147">
        <v>0</v>
      </c>
      <c r="H138" s="147">
        <f t="shared" si="59"/>
        <v>0</v>
      </c>
      <c r="I138" s="147">
        <v>0</v>
      </c>
      <c r="J138" s="147">
        <v>0</v>
      </c>
      <c r="K138" s="147">
        <v>0</v>
      </c>
      <c r="L138" s="147">
        <v>0</v>
      </c>
      <c r="M138" s="276" t="str">
        <f t="shared" si="48"/>
        <v>-</v>
      </c>
      <c r="N138" s="198">
        <f t="shared" si="49"/>
        <v>0</v>
      </c>
      <c r="O138" s="198" t="str">
        <f t="shared" si="50"/>
        <v>-</v>
      </c>
      <c r="P138" s="198">
        <f t="shared" si="51"/>
        <v>0</v>
      </c>
      <c r="Q138" s="198" t="str">
        <f t="shared" ref="Q138:Q167" si="62">IFERROR(J138/E138*100,"-")</f>
        <v>-</v>
      </c>
      <c r="R138" s="198">
        <f t="shared" ref="R138:R167" si="63">E138-J138</f>
        <v>0</v>
      </c>
      <c r="S138" s="198" t="str">
        <f>IFERROR(K138/F138*100,"-")</f>
        <v>-</v>
      </c>
      <c r="T138" s="198">
        <f>F138-K138</f>
        <v>0</v>
      </c>
      <c r="U138" s="163"/>
      <c r="V138" s="92"/>
      <c r="W138" s="217"/>
      <c r="X138" s="64"/>
      <c r="Y138" s="143"/>
      <c r="Z138" s="143"/>
      <c r="AA138" s="64"/>
      <c r="AB138" s="219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</row>
    <row r="139" spans="1:118" s="267" customFormat="1" ht="41.25" customHeight="1" outlineLevel="1" x14ac:dyDescent="0.25">
      <c r="A139" s="272"/>
      <c r="B139" s="134" t="s">
        <v>21</v>
      </c>
      <c r="C139" s="135">
        <f t="shared" si="46"/>
        <v>17286</v>
      </c>
      <c r="D139" s="135">
        <f>D140</f>
        <v>17286</v>
      </c>
      <c r="E139" s="135">
        <f>E140</f>
        <v>0</v>
      </c>
      <c r="F139" s="135">
        <f>F140</f>
        <v>0</v>
      </c>
      <c r="G139" s="135">
        <f>G140</f>
        <v>0</v>
      </c>
      <c r="H139" s="135">
        <f t="shared" si="59"/>
        <v>17285.7</v>
      </c>
      <c r="I139" s="135">
        <f>I140</f>
        <v>17285.7</v>
      </c>
      <c r="J139" s="135">
        <f>J140</f>
        <v>0</v>
      </c>
      <c r="K139" s="135">
        <f>K140</f>
        <v>0</v>
      </c>
      <c r="L139" s="135">
        <f>L140</f>
        <v>0</v>
      </c>
      <c r="M139" s="135">
        <f t="shared" si="48"/>
        <v>100</v>
      </c>
      <c r="N139" s="135">
        <f t="shared" si="49"/>
        <v>0.3</v>
      </c>
      <c r="O139" s="135">
        <f t="shared" si="50"/>
        <v>100</v>
      </c>
      <c r="P139" s="135">
        <f t="shared" si="51"/>
        <v>0.3</v>
      </c>
      <c r="Q139" s="135" t="str">
        <f t="shared" si="62"/>
        <v>-</v>
      </c>
      <c r="R139" s="135">
        <f t="shared" si="63"/>
        <v>0</v>
      </c>
      <c r="S139" s="135" t="str">
        <f>IFERROR(K139/F139*100,"-")</f>
        <v>-</v>
      </c>
      <c r="T139" s="135">
        <f>F139-K139</f>
        <v>0</v>
      </c>
      <c r="U139" s="159"/>
      <c r="V139" s="92"/>
      <c r="W139" s="217"/>
      <c r="X139" s="282"/>
      <c r="Y139" s="157"/>
      <c r="Z139" s="157"/>
      <c r="AA139" s="282"/>
      <c r="AB139" s="219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2"/>
      <c r="AR139" s="282"/>
      <c r="AS139" s="282"/>
      <c r="AT139" s="282"/>
      <c r="AU139" s="282"/>
      <c r="AV139" s="282"/>
      <c r="AW139" s="282"/>
      <c r="AX139" s="282"/>
      <c r="AY139" s="282"/>
      <c r="AZ139" s="282"/>
      <c r="BA139" s="282"/>
      <c r="BB139" s="282"/>
      <c r="BC139" s="282"/>
      <c r="BD139" s="282"/>
      <c r="BE139" s="282"/>
      <c r="BF139" s="282"/>
      <c r="BG139" s="282"/>
      <c r="BH139" s="282"/>
      <c r="BI139" s="282"/>
      <c r="BJ139" s="282"/>
      <c r="BK139" s="282"/>
      <c r="BL139" s="282"/>
      <c r="BM139" s="282"/>
      <c r="BN139" s="282"/>
      <c r="BO139" s="282"/>
      <c r="BP139" s="282"/>
      <c r="BQ139" s="282"/>
      <c r="BR139" s="282"/>
      <c r="BS139" s="282"/>
      <c r="BT139" s="282"/>
      <c r="BU139" s="282"/>
      <c r="BV139" s="282"/>
      <c r="BW139" s="282"/>
      <c r="BX139" s="282"/>
      <c r="BY139" s="282"/>
      <c r="BZ139" s="282"/>
      <c r="CA139" s="282"/>
      <c r="CB139" s="282"/>
      <c r="CC139" s="282"/>
      <c r="CD139" s="282"/>
      <c r="CE139" s="282"/>
      <c r="CF139" s="282"/>
      <c r="CG139" s="282"/>
      <c r="CH139" s="282"/>
      <c r="CI139" s="282"/>
      <c r="CJ139" s="282"/>
      <c r="CK139" s="282"/>
      <c r="CL139" s="282"/>
      <c r="CM139" s="282"/>
      <c r="CN139" s="282"/>
      <c r="CO139" s="282"/>
      <c r="CP139" s="282"/>
      <c r="CQ139" s="282"/>
      <c r="CR139" s="282"/>
      <c r="CS139" s="282"/>
      <c r="CT139" s="282"/>
      <c r="CU139" s="282"/>
      <c r="CV139" s="282"/>
      <c r="CW139" s="282"/>
      <c r="CX139" s="282"/>
      <c r="CY139" s="282"/>
      <c r="CZ139" s="282"/>
      <c r="DA139" s="282"/>
      <c r="DB139" s="282"/>
      <c r="DC139" s="282"/>
      <c r="DD139" s="282"/>
      <c r="DE139" s="282"/>
      <c r="DF139" s="282"/>
      <c r="DG139" s="282"/>
      <c r="DH139" s="282"/>
      <c r="DI139" s="282"/>
      <c r="DJ139" s="282"/>
      <c r="DK139" s="282"/>
      <c r="DL139" s="282"/>
      <c r="DM139" s="282"/>
      <c r="DN139" s="282"/>
    </row>
    <row r="140" spans="1:118" s="38" customFormat="1" ht="63.75" customHeight="1" outlineLevel="2" x14ac:dyDescent="0.25">
      <c r="A140" s="199" t="s">
        <v>128</v>
      </c>
      <c r="B140" s="156" t="s">
        <v>612</v>
      </c>
      <c r="C140" s="147">
        <f t="shared" si="46"/>
        <v>17286</v>
      </c>
      <c r="D140" s="147">
        <v>17286</v>
      </c>
      <c r="E140" s="147">
        <v>0</v>
      </c>
      <c r="F140" s="147">
        <v>0</v>
      </c>
      <c r="G140" s="147">
        <v>0</v>
      </c>
      <c r="H140" s="147">
        <f t="shared" si="59"/>
        <v>17285.7</v>
      </c>
      <c r="I140" s="147">
        <v>17285.7</v>
      </c>
      <c r="J140" s="147">
        <v>0</v>
      </c>
      <c r="K140" s="147">
        <v>0</v>
      </c>
      <c r="L140" s="147">
        <v>0</v>
      </c>
      <c r="M140" s="276">
        <f t="shared" si="48"/>
        <v>100</v>
      </c>
      <c r="N140" s="198">
        <f t="shared" si="49"/>
        <v>0.3</v>
      </c>
      <c r="O140" s="198">
        <f t="shared" si="50"/>
        <v>100</v>
      </c>
      <c r="P140" s="198">
        <f t="shared" si="51"/>
        <v>0.3</v>
      </c>
      <c r="Q140" s="198" t="str">
        <f t="shared" si="62"/>
        <v>-</v>
      </c>
      <c r="R140" s="198">
        <f t="shared" si="63"/>
        <v>0</v>
      </c>
      <c r="S140" s="198" t="str">
        <f>IFERROR(K140/F140*100,"-")</f>
        <v>-</v>
      </c>
      <c r="T140" s="198">
        <f>F140-K140</f>
        <v>0</v>
      </c>
      <c r="U140" s="163"/>
      <c r="V140" s="92"/>
      <c r="W140" s="217"/>
      <c r="X140" s="142"/>
      <c r="Y140" s="143"/>
      <c r="Z140" s="143"/>
      <c r="AA140" s="142"/>
      <c r="AB140" s="219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142"/>
      <c r="BN140" s="142"/>
      <c r="BO140" s="142"/>
      <c r="BP140" s="142"/>
      <c r="BQ140" s="142"/>
      <c r="BR140" s="142"/>
      <c r="BS140" s="142"/>
      <c r="BT140" s="142"/>
      <c r="BU140" s="142"/>
      <c r="BV140" s="142"/>
      <c r="BW140" s="142"/>
      <c r="BX140" s="142"/>
      <c r="BY140" s="142"/>
      <c r="BZ140" s="142"/>
      <c r="CA140" s="142"/>
      <c r="CB140" s="142"/>
      <c r="CC140" s="142"/>
      <c r="CD140" s="142"/>
      <c r="CE140" s="142"/>
      <c r="CF140" s="142"/>
      <c r="CG140" s="142"/>
      <c r="CH140" s="142"/>
      <c r="CI140" s="142"/>
      <c r="CJ140" s="142"/>
      <c r="CK140" s="142"/>
      <c r="CL140" s="142"/>
      <c r="CM140" s="142"/>
      <c r="CN140" s="142"/>
      <c r="CO140" s="142"/>
      <c r="CP140" s="142"/>
      <c r="CQ140" s="142"/>
      <c r="CR140" s="142"/>
      <c r="CS140" s="142"/>
      <c r="CT140" s="142"/>
      <c r="CU140" s="142"/>
      <c r="CV140" s="142"/>
      <c r="CW140" s="142"/>
      <c r="CX140" s="142"/>
      <c r="CY140" s="142"/>
      <c r="CZ140" s="142"/>
      <c r="DA140" s="142"/>
      <c r="DB140" s="142"/>
      <c r="DC140" s="142"/>
      <c r="DD140" s="142"/>
      <c r="DE140" s="142"/>
      <c r="DF140" s="142"/>
      <c r="DG140" s="142"/>
      <c r="DH140" s="142"/>
      <c r="DI140" s="142"/>
      <c r="DJ140" s="142"/>
      <c r="DK140" s="142"/>
      <c r="DL140" s="142"/>
      <c r="DM140" s="142"/>
      <c r="DN140" s="142"/>
    </row>
    <row r="141" spans="1:118" s="171" customFormat="1" ht="69.75" customHeight="1" outlineLevel="1" x14ac:dyDescent="0.25">
      <c r="A141" s="275"/>
      <c r="B141" s="134" t="s">
        <v>323</v>
      </c>
      <c r="C141" s="271">
        <f t="shared" si="46"/>
        <v>0</v>
      </c>
      <c r="D141" s="135">
        <v>0</v>
      </c>
      <c r="E141" s="135">
        <v>0</v>
      </c>
      <c r="F141" s="135">
        <v>0</v>
      </c>
      <c r="G141" s="135">
        <v>0</v>
      </c>
      <c r="H141" s="271">
        <f t="shared" si="59"/>
        <v>0</v>
      </c>
      <c r="I141" s="135">
        <v>0</v>
      </c>
      <c r="J141" s="135"/>
      <c r="K141" s="135"/>
      <c r="L141" s="135"/>
      <c r="M141" s="135"/>
      <c r="N141" s="135"/>
      <c r="O141" s="135" t="str">
        <f t="shared" si="50"/>
        <v>-</v>
      </c>
      <c r="P141" s="135">
        <f t="shared" si="51"/>
        <v>0</v>
      </c>
      <c r="Q141" s="135" t="str">
        <f t="shared" si="62"/>
        <v>-</v>
      </c>
      <c r="R141" s="135">
        <f t="shared" si="63"/>
        <v>0</v>
      </c>
      <c r="S141" s="135"/>
      <c r="T141" s="135"/>
      <c r="U141" s="159"/>
      <c r="V141" s="92"/>
      <c r="W141" s="217"/>
      <c r="X141" s="160"/>
      <c r="Y141" s="157"/>
      <c r="Z141" s="157"/>
      <c r="AA141" s="160"/>
      <c r="AB141" s="219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0"/>
      <c r="AS141" s="160"/>
      <c r="AT141" s="160"/>
      <c r="AU141" s="160"/>
      <c r="AV141" s="160"/>
      <c r="AW141" s="160"/>
      <c r="AX141" s="160"/>
      <c r="AY141" s="160"/>
      <c r="AZ141" s="160"/>
      <c r="BA141" s="160"/>
      <c r="BB141" s="160"/>
      <c r="BC141" s="160"/>
      <c r="BD141" s="160"/>
      <c r="BE141" s="160"/>
      <c r="BF141" s="160"/>
      <c r="BG141" s="160"/>
      <c r="BH141" s="160"/>
      <c r="BI141" s="160"/>
      <c r="BJ141" s="160"/>
      <c r="BK141" s="160"/>
      <c r="BL141" s="160"/>
      <c r="BM141" s="160"/>
      <c r="BN141" s="160"/>
      <c r="BO141" s="160"/>
      <c r="BP141" s="160"/>
      <c r="BQ141" s="160"/>
      <c r="BR141" s="160"/>
      <c r="BS141" s="160"/>
      <c r="BT141" s="160"/>
      <c r="BU141" s="160"/>
      <c r="BV141" s="160"/>
      <c r="BW141" s="160"/>
      <c r="BX141" s="160"/>
      <c r="BY141" s="160"/>
      <c r="BZ141" s="160"/>
      <c r="CA141" s="160"/>
      <c r="CB141" s="160"/>
      <c r="CC141" s="160"/>
      <c r="CD141" s="160"/>
      <c r="CE141" s="160"/>
      <c r="CF141" s="160"/>
      <c r="CG141" s="160"/>
      <c r="CH141" s="160"/>
      <c r="CI141" s="160"/>
      <c r="CJ141" s="160"/>
      <c r="CK141" s="160"/>
      <c r="CL141" s="160"/>
      <c r="CM141" s="160"/>
      <c r="CN141" s="160"/>
      <c r="CO141" s="160"/>
      <c r="CP141" s="160"/>
      <c r="CQ141" s="160"/>
      <c r="CR141" s="160"/>
      <c r="CS141" s="160"/>
      <c r="CT141" s="160"/>
      <c r="CU141" s="160"/>
      <c r="CV141" s="160"/>
      <c r="CW141" s="160"/>
      <c r="CX141" s="160"/>
      <c r="CY141" s="160"/>
      <c r="CZ141" s="160"/>
      <c r="DA141" s="160"/>
      <c r="DB141" s="160"/>
      <c r="DC141" s="160"/>
      <c r="DD141" s="160"/>
      <c r="DE141" s="160"/>
      <c r="DF141" s="160"/>
      <c r="DG141" s="160"/>
      <c r="DH141" s="160"/>
      <c r="DI141" s="160"/>
      <c r="DJ141" s="160"/>
      <c r="DK141" s="160"/>
      <c r="DL141" s="160"/>
      <c r="DM141" s="160"/>
      <c r="DN141" s="160"/>
    </row>
    <row r="142" spans="1:118" s="38" customFormat="1" ht="51" customHeight="1" outlineLevel="2" x14ac:dyDescent="0.25">
      <c r="A142" s="199" t="s">
        <v>130</v>
      </c>
      <c r="B142" s="156" t="s">
        <v>611</v>
      </c>
      <c r="C142" s="147">
        <f t="shared" si="46"/>
        <v>0</v>
      </c>
      <c r="D142" s="147">
        <v>0</v>
      </c>
      <c r="E142" s="147">
        <v>0</v>
      </c>
      <c r="F142" s="147">
        <v>0</v>
      </c>
      <c r="G142" s="147">
        <v>0</v>
      </c>
      <c r="H142" s="147">
        <f t="shared" si="59"/>
        <v>0</v>
      </c>
      <c r="I142" s="147">
        <v>0</v>
      </c>
      <c r="J142" s="147"/>
      <c r="K142" s="147"/>
      <c r="L142" s="147"/>
      <c r="M142" s="276"/>
      <c r="N142" s="198"/>
      <c r="O142" s="198" t="str">
        <f t="shared" si="50"/>
        <v>-</v>
      </c>
      <c r="P142" s="198">
        <f t="shared" si="51"/>
        <v>0</v>
      </c>
      <c r="Q142" s="198" t="str">
        <f t="shared" si="62"/>
        <v>-</v>
      </c>
      <c r="R142" s="198">
        <f t="shared" si="63"/>
        <v>0</v>
      </c>
      <c r="S142" s="198"/>
      <c r="T142" s="198"/>
      <c r="U142" s="163"/>
      <c r="V142" s="92"/>
      <c r="W142" s="217"/>
      <c r="X142" s="142"/>
      <c r="Y142" s="143"/>
      <c r="Z142" s="143"/>
      <c r="AA142" s="142"/>
      <c r="AB142" s="219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  <c r="BI142" s="142"/>
      <c r="BJ142" s="142"/>
      <c r="BK142" s="142"/>
      <c r="BL142" s="142"/>
      <c r="BM142" s="142"/>
      <c r="BN142" s="142"/>
      <c r="BO142" s="142"/>
      <c r="BP142" s="142"/>
      <c r="BQ142" s="142"/>
      <c r="BR142" s="142"/>
      <c r="BS142" s="142"/>
      <c r="BT142" s="142"/>
      <c r="BU142" s="142"/>
      <c r="BV142" s="142"/>
      <c r="BW142" s="142"/>
      <c r="BX142" s="142"/>
      <c r="BY142" s="142"/>
      <c r="BZ142" s="142"/>
      <c r="CA142" s="142"/>
      <c r="CB142" s="142"/>
      <c r="CC142" s="142"/>
      <c r="CD142" s="142"/>
      <c r="CE142" s="142"/>
      <c r="CF142" s="142"/>
      <c r="CG142" s="142"/>
      <c r="CH142" s="142"/>
      <c r="CI142" s="142"/>
      <c r="CJ142" s="142"/>
      <c r="CK142" s="142"/>
      <c r="CL142" s="142"/>
      <c r="CM142" s="142"/>
      <c r="CN142" s="142"/>
      <c r="CO142" s="142"/>
      <c r="CP142" s="142"/>
      <c r="CQ142" s="142"/>
      <c r="CR142" s="142"/>
      <c r="CS142" s="142"/>
      <c r="CT142" s="142"/>
      <c r="CU142" s="142"/>
      <c r="CV142" s="142"/>
      <c r="CW142" s="142"/>
      <c r="CX142" s="142"/>
      <c r="CY142" s="142"/>
      <c r="CZ142" s="142"/>
      <c r="DA142" s="142"/>
      <c r="DB142" s="142"/>
      <c r="DC142" s="142"/>
      <c r="DD142" s="142"/>
      <c r="DE142" s="142"/>
      <c r="DF142" s="142"/>
      <c r="DG142" s="142"/>
      <c r="DH142" s="142"/>
      <c r="DI142" s="142"/>
      <c r="DJ142" s="142"/>
      <c r="DK142" s="142"/>
      <c r="DL142" s="142"/>
      <c r="DM142" s="142"/>
      <c r="DN142" s="142"/>
    </row>
    <row r="143" spans="1:118" s="132" customFormat="1" ht="91.5" customHeight="1" x14ac:dyDescent="0.25">
      <c r="A143" s="169">
        <v>6</v>
      </c>
      <c r="B143" s="187" t="s">
        <v>197</v>
      </c>
      <c r="C143" s="131">
        <f>SUM(D143:F143)</f>
        <v>259020.79999999999</v>
      </c>
      <c r="D143" s="131">
        <f>D144+D153+D155</f>
        <v>244817.4</v>
      </c>
      <c r="E143" s="131">
        <f>E144+E153+E155</f>
        <v>2394</v>
      </c>
      <c r="F143" s="131">
        <f>F144+F153+F155</f>
        <v>11809.4</v>
      </c>
      <c r="G143" s="131">
        <f>G144+G153</f>
        <v>0</v>
      </c>
      <c r="H143" s="131">
        <f>SUM(I143:K143)</f>
        <v>251818.4</v>
      </c>
      <c r="I143" s="131">
        <f>I144+I153+I155</f>
        <v>239813.2</v>
      </c>
      <c r="J143" s="131">
        <f>J144+J153+J155</f>
        <v>2394</v>
      </c>
      <c r="K143" s="131">
        <f>K144+K153+K155</f>
        <v>9611.2000000000007</v>
      </c>
      <c r="L143" s="131">
        <f>L144+L153</f>
        <v>0</v>
      </c>
      <c r="M143" s="131">
        <f t="shared" ref="M143:M162" si="64">IFERROR(H143/C143*100,"-")</f>
        <v>97.2</v>
      </c>
      <c r="N143" s="131">
        <f t="shared" ref="N143:N162" si="65">C143-H143</f>
        <v>7202.4</v>
      </c>
      <c r="O143" s="131">
        <f t="shared" si="50"/>
        <v>98</v>
      </c>
      <c r="P143" s="131">
        <f t="shared" si="51"/>
        <v>5004.2</v>
      </c>
      <c r="Q143" s="131">
        <f t="shared" si="62"/>
        <v>100</v>
      </c>
      <c r="R143" s="131">
        <f t="shared" si="63"/>
        <v>0</v>
      </c>
      <c r="S143" s="131">
        <f t="shared" ref="S143:S175" si="66">IFERROR(K143/F143*100,"-")</f>
        <v>81.400000000000006</v>
      </c>
      <c r="T143" s="131">
        <f t="shared" ref="T143:T167" si="67">F143-K143</f>
        <v>2198.1999999999998</v>
      </c>
      <c r="U143" s="329"/>
      <c r="V143" s="92"/>
      <c r="W143" s="217"/>
      <c r="X143" s="330"/>
      <c r="Y143" s="157"/>
      <c r="Z143" s="157"/>
      <c r="AA143" s="330"/>
      <c r="AB143" s="219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  <c r="AS143" s="330"/>
      <c r="AT143" s="330"/>
      <c r="AU143" s="330"/>
      <c r="AV143" s="330"/>
      <c r="AW143" s="330"/>
      <c r="AX143" s="330"/>
      <c r="AY143" s="330"/>
      <c r="AZ143" s="330"/>
      <c r="BA143" s="330"/>
      <c r="BB143" s="330"/>
      <c r="BC143" s="330"/>
      <c r="BD143" s="330"/>
      <c r="BE143" s="330"/>
      <c r="BF143" s="330"/>
      <c r="BG143" s="330"/>
      <c r="BH143" s="330"/>
      <c r="BI143" s="330"/>
      <c r="BJ143" s="330"/>
      <c r="BK143" s="330"/>
      <c r="BL143" s="330"/>
      <c r="BM143" s="330"/>
      <c r="BN143" s="330"/>
      <c r="BO143" s="330"/>
      <c r="BP143" s="330"/>
      <c r="BQ143" s="330"/>
      <c r="BR143" s="330"/>
      <c r="BS143" s="330"/>
      <c r="BT143" s="330"/>
      <c r="BU143" s="330"/>
      <c r="BV143" s="330"/>
      <c r="BW143" s="330"/>
      <c r="BX143" s="330"/>
      <c r="BY143" s="330"/>
      <c r="BZ143" s="330"/>
      <c r="CA143" s="330"/>
      <c r="CB143" s="330"/>
      <c r="CC143" s="330"/>
      <c r="CD143" s="330"/>
      <c r="CE143" s="330"/>
      <c r="CF143" s="330"/>
      <c r="CG143" s="330"/>
      <c r="CH143" s="330"/>
      <c r="CI143" s="330"/>
      <c r="CJ143" s="330"/>
      <c r="CK143" s="330"/>
      <c r="CL143" s="330"/>
      <c r="CM143" s="330"/>
      <c r="CN143" s="330"/>
      <c r="CO143" s="330"/>
      <c r="CP143" s="330"/>
      <c r="CQ143" s="330"/>
      <c r="CR143" s="330"/>
      <c r="CS143" s="330"/>
      <c r="CT143" s="330"/>
      <c r="CU143" s="330"/>
      <c r="CV143" s="330"/>
      <c r="CW143" s="330"/>
      <c r="CX143" s="330"/>
      <c r="CY143" s="330"/>
      <c r="CZ143" s="330"/>
      <c r="DA143" s="330"/>
      <c r="DB143" s="330"/>
      <c r="DC143" s="330"/>
      <c r="DD143" s="330"/>
      <c r="DE143" s="330"/>
      <c r="DF143" s="330"/>
      <c r="DG143" s="330"/>
      <c r="DH143" s="330"/>
      <c r="DI143" s="330"/>
      <c r="DJ143" s="330"/>
      <c r="DK143" s="330"/>
      <c r="DL143" s="330"/>
      <c r="DM143" s="330"/>
      <c r="DN143" s="330"/>
    </row>
    <row r="144" spans="1:118" s="279" customFormat="1" ht="41.25" customHeight="1" outlineLevel="1" x14ac:dyDescent="0.25">
      <c r="A144" s="278"/>
      <c r="B144" s="134" t="s">
        <v>71</v>
      </c>
      <c r="C144" s="135">
        <f>SUM(D144:F144)</f>
        <v>257640.9</v>
      </c>
      <c r="D144" s="135">
        <f>D145+D146</f>
        <v>243845.5</v>
      </c>
      <c r="E144" s="135">
        <f>E145+E146</f>
        <v>1986</v>
      </c>
      <c r="F144" s="135">
        <f>F145+F146</f>
        <v>11809.4</v>
      </c>
      <c r="G144" s="135">
        <f>G145+G146</f>
        <v>0</v>
      </c>
      <c r="H144" s="135">
        <f>SUM(I144:K144)</f>
        <v>250491.1</v>
      </c>
      <c r="I144" s="135">
        <f>I145+I146</f>
        <v>238893.9</v>
      </c>
      <c r="J144" s="135">
        <f>J145+J146</f>
        <v>1986</v>
      </c>
      <c r="K144" s="135">
        <f>K145+K146</f>
        <v>9611.2000000000007</v>
      </c>
      <c r="L144" s="135">
        <f>L145+L146</f>
        <v>0</v>
      </c>
      <c r="M144" s="135">
        <f t="shared" si="64"/>
        <v>97.2</v>
      </c>
      <c r="N144" s="135">
        <f t="shared" si="65"/>
        <v>7149.8</v>
      </c>
      <c r="O144" s="135">
        <f t="shared" si="50"/>
        <v>98</v>
      </c>
      <c r="P144" s="135">
        <f t="shared" si="51"/>
        <v>4951.6000000000004</v>
      </c>
      <c r="Q144" s="135">
        <f t="shared" si="62"/>
        <v>100</v>
      </c>
      <c r="R144" s="135">
        <f t="shared" si="63"/>
        <v>0</v>
      </c>
      <c r="S144" s="135">
        <f t="shared" si="66"/>
        <v>81.400000000000006</v>
      </c>
      <c r="T144" s="135">
        <f t="shared" si="67"/>
        <v>2198.1999999999998</v>
      </c>
      <c r="U144" s="159"/>
      <c r="V144" s="92"/>
      <c r="W144" s="217"/>
      <c r="X144" s="64"/>
      <c r="Y144" s="143"/>
      <c r="Z144" s="143"/>
      <c r="AA144" s="64"/>
      <c r="AB144" s="219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64"/>
      <c r="BC144" s="64"/>
      <c r="BD144" s="64"/>
      <c r="BE144" s="64"/>
      <c r="BF144" s="64"/>
      <c r="BG144" s="64"/>
      <c r="BH144" s="64"/>
      <c r="BI144" s="64"/>
      <c r="BJ144" s="64"/>
      <c r="BK144" s="64"/>
      <c r="BL144" s="64"/>
      <c r="BM144" s="64"/>
      <c r="BN144" s="64"/>
      <c r="BO144" s="64"/>
      <c r="BP144" s="64"/>
      <c r="BQ144" s="64"/>
      <c r="BR144" s="64"/>
      <c r="BS144" s="64"/>
      <c r="BT144" s="64"/>
      <c r="BU144" s="64"/>
      <c r="BV144" s="64"/>
      <c r="BW144" s="64"/>
      <c r="BX144" s="64"/>
      <c r="BY144" s="64"/>
      <c r="BZ144" s="64"/>
      <c r="CA144" s="64"/>
      <c r="CB144" s="64"/>
      <c r="CC144" s="64"/>
      <c r="CD144" s="64"/>
      <c r="CE144" s="64"/>
      <c r="CF144" s="64"/>
      <c r="CG144" s="64"/>
      <c r="CH144" s="64"/>
      <c r="CI144" s="64"/>
      <c r="CJ144" s="64"/>
      <c r="CK144" s="64"/>
      <c r="CL144" s="64"/>
      <c r="CM144" s="64"/>
      <c r="CN144" s="64"/>
      <c r="CO144" s="64"/>
      <c r="CP144" s="64"/>
      <c r="CQ144" s="64"/>
      <c r="CR144" s="64"/>
      <c r="CS144" s="64"/>
      <c r="CT144" s="64"/>
      <c r="CU144" s="64"/>
      <c r="CV144" s="64"/>
      <c r="CW144" s="64"/>
      <c r="CX144" s="64"/>
      <c r="CY144" s="64"/>
      <c r="CZ144" s="64"/>
      <c r="DA144" s="64"/>
      <c r="DB144" s="64"/>
      <c r="DC144" s="64"/>
      <c r="DD144" s="64"/>
      <c r="DE144" s="64"/>
      <c r="DF144" s="64"/>
      <c r="DG144" s="64"/>
      <c r="DH144" s="64"/>
      <c r="DI144" s="64"/>
      <c r="DJ144" s="64"/>
      <c r="DK144" s="64"/>
      <c r="DL144" s="64"/>
      <c r="DM144" s="64"/>
      <c r="DN144" s="64"/>
    </row>
    <row r="145" spans="1:118" s="11" customFormat="1" ht="56.25" customHeight="1" outlineLevel="2" x14ac:dyDescent="0.25">
      <c r="A145" s="199" t="s">
        <v>104</v>
      </c>
      <c r="B145" s="245" t="s">
        <v>630</v>
      </c>
      <c r="C145" s="198">
        <f t="shared" ref="C145:C156" si="68">SUM(D145:F145)</f>
        <v>243804.4</v>
      </c>
      <c r="D145" s="198">
        <v>243804.4</v>
      </c>
      <c r="E145" s="198">
        <v>0</v>
      </c>
      <c r="F145" s="198">
        <v>0</v>
      </c>
      <c r="G145" s="198">
        <v>0</v>
      </c>
      <c r="H145" s="198">
        <f t="shared" ref="H145:H156" si="69">SUM(I145:K145)</f>
        <v>238852.8</v>
      </c>
      <c r="I145" s="147">
        <v>238852.8</v>
      </c>
      <c r="J145" s="147">
        <v>0</v>
      </c>
      <c r="K145" s="147">
        <v>0</v>
      </c>
      <c r="L145" s="147">
        <v>0</v>
      </c>
      <c r="M145" s="198">
        <f t="shared" si="64"/>
        <v>98</v>
      </c>
      <c r="N145" s="198">
        <f t="shared" si="65"/>
        <v>4951.6000000000004</v>
      </c>
      <c r="O145" s="198">
        <f t="shared" si="50"/>
        <v>98</v>
      </c>
      <c r="P145" s="198">
        <f t="shared" si="51"/>
        <v>4951.6000000000004</v>
      </c>
      <c r="Q145" s="198" t="str">
        <f t="shared" si="62"/>
        <v>-</v>
      </c>
      <c r="R145" s="198">
        <f t="shared" si="63"/>
        <v>0</v>
      </c>
      <c r="S145" s="198" t="str">
        <f t="shared" si="66"/>
        <v>-</v>
      </c>
      <c r="T145" s="198">
        <f t="shared" si="67"/>
        <v>0</v>
      </c>
      <c r="U145" s="163"/>
      <c r="V145" s="92"/>
      <c r="W145" s="217"/>
      <c r="X145" s="64"/>
      <c r="Y145" s="143"/>
      <c r="Z145" s="143"/>
      <c r="AA145" s="64"/>
      <c r="AB145" s="219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4"/>
      <c r="BD145" s="64"/>
      <c r="BE145" s="64"/>
      <c r="BF145" s="64"/>
      <c r="BG145" s="64"/>
      <c r="BH145" s="64"/>
      <c r="BI145" s="64"/>
      <c r="BJ145" s="64"/>
      <c r="BK145" s="64"/>
      <c r="BL145" s="64"/>
      <c r="BM145" s="64"/>
      <c r="BN145" s="64"/>
      <c r="BO145" s="64"/>
      <c r="BP145" s="64"/>
      <c r="BQ145" s="64"/>
      <c r="BR145" s="64"/>
      <c r="BS145" s="64"/>
      <c r="BT145" s="64"/>
      <c r="BU145" s="64"/>
      <c r="BV145" s="64"/>
      <c r="BW145" s="64"/>
      <c r="BX145" s="64"/>
      <c r="BY145" s="64"/>
      <c r="BZ145" s="64"/>
      <c r="CA145" s="64"/>
      <c r="CB145" s="64"/>
      <c r="CC145" s="64"/>
      <c r="CD145" s="64"/>
      <c r="CE145" s="64"/>
      <c r="CF145" s="64"/>
      <c r="CG145" s="64"/>
      <c r="CH145" s="64"/>
      <c r="CI145" s="64"/>
      <c r="CJ145" s="64"/>
      <c r="CK145" s="64"/>
      <c r="CL145" s="64"/>
      <c r="CM145" s="64"/>
      <c r="CN145" s="64"/>
      <c r="CO145" s="64"/>
      <c r="CP145" s="64"/>
      <c r="CQ145" s="64"/>
      <c r="CR145" s="64"/>
      <c r="CS145" s="64"/>
      <c r="CT145" s="64"/>
      <c r="CU145" s="64"/>
      <c r="CV145" s="64"/>
      <c r="CW145" s="64"/>
      <c r="CX145" s="64"/>
      <c r="CY145" s="64"/>
      <c r="CZ145" s="64"/>
      <c r="DA145" s="64"/>
      <c r="DB145" s="64"/>
      <c r="DC145" s="64"/>
      <c r="DD145" s="64"/>
      <c r="DE145" s="64"/>
      <c r="DF145" s="64"/>
      <c r="DG145" s="64"/>
      <c r="DH145" s="64"/>
      <c r="DI145" s="64"/>
      <c r="DJ145" s="64"/>
      <c r="DK145" s="64"/>
      <c r="DL145" s="64"/>
      <c r="DM145" s="64"/>
      <c r="DN145" s="64"/>
    </row>
    <row r="146" spans="1:118" s="11" customFormat="1" ht="41.25" customHeight="1" outlineLevel="2" collapsed="1" x14ac:dyDescent="0.25">
      <c r="A146" s="199" t="s">
        <v>105</v>
      </c>
      <c r="B146" s="245" t="s">
        <v>519</v>
      </c>
      <c r="C146" s="198">
        <f t="shared" si="68"/>
        <v>13836.5</v>
      </c>
      <c r="D146" s="198">
        <f>D147+D148+D149+D150+D151+D152</f>
        <v>41.1</v>
      </c>
      <c r="E146" s="198">
        <f>E147+E148+E149+E150+E151+E152</f>
        <v>1986</v>
      </c>
      <c r="F146" s="198">
        <f>F147+F148+F149+F150+F151+F152</f>
        <v>11809.4</v>
      </c>
      <c r="G146" s="198">
        <f>SUM(G147:G149)</f>
        <v>0</v>
      </c>
      <c r="H146" s="198">
        <f t="shared" si="69"/>
        <v>11638.3</v>
      </c>
      <c r="I146" s="147">
        <f>I147+I148+I149+I150+I151+I152</f>
        <v>41.1</v>
      </c>
      <c r="J146" s="147">
        <f>J147+J148+J149+J150+J151+J152</f>
        <v>1986</v>
      </c>
      <c r="K146" s="147">
        <f>K147+K148+K149+K150+K151+K152</f>
        <v>9611.2000000000007</v>
      </c>
      <c r="L146" s="147">
        <f>SUM(L147:L149)</f>
        <v>0</v>
      </c>
      <c r="M146" s="198">
        <f t="shared" si="64"/>
        <v>84.1</v>
      </c>
      <c r="N146" s="198">
        <f t="shared" si="65"/>
        <v>2198.1999999999998</v>
      </c>
      <c r="O146" s="198">
        <f t="shared" si="50"/>
        <v>100</v>
      </c>
      <c r="P146" s="198">
        <f t="shared" si="51"/>
        <v>0</v>
      </c>
      <c r="Q146" s="198">
        <f t="shared" si="62"/>
        <v>100</v>
      </c>
      <c r="R146" s="198">
        <f t="shared" si="63"/>
        <v>0</v>
      </c>
      <c r="S146" s="198">
        <f t="shared" si="66"/>
        <v>81.400000000000006</v>
      </c>
      <c r="T146" s="198">
        <f t="shared" si="67"/>
        <v>2198.1999999999998</v>
      </c>
      <c r="U146" s="163"/>
      <c r="V146" s="92"/>
      <c r="W146" s="217"/>
      <c r="X146" s="64"/>
      <c r="Y146" s="143"/>
      <c r="Z146" s="143"/>
      <c r="AA146" s="64"/>
      <c r="AB146" s="219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</row>
    <row r="147" spans="1:118" s="11" customFormat="1" ht="59.25" hidden="1" customHeight="1" outlineLevel="3" x14ac:dyDescent="0.25">
      <c r="A147" s="253" t="s">
        <v>137</v>
      </c>
      <c r="B147" s="256" t="s">
        <v>157</v>
      </c>
      <c r="C147" s="198">
        <f t="shared" si="68"/>
        <v>6394.8</v>
      </c>
      <c r="D147" s="175">
        <v>0</v>
      </c>
      <c r="E147" s="175">
        <v>1391.9</v>
      </c>
      <c r="F147" s="175">
        <v>5002.8999999999996</v>
      </c>
      <c r="G147" s="175">
        <v>0</v>
      </c>
      <c r="H147" s="198">
        <f t="shared" si="69"/>
        <v>6394.8</v>
      </c>
      <c r="I147" s="175">
        <v>0</v>
      </c>
      <c r="J147" s="175">
        <v>1391.9</v>
      </c>
      <c r="K147" s="175">
        <v>5002.8999999999996</v>
      </c>
      <c r="L147" s="175">
        <v>0</v>
      </c>
      <c r="M147" s="198">
        <f t="shared" si="64"/>
        <v>100</v>
      </c>
      <c r="N147" s="198">
        <f t="shared" si="65"/>
        <v>0</v>
      </c>
      <c r="O147" s="198" t="str">
        <f t="shared" si="50"/>
        <v>-</v>
      </c>
      <c r="P147" s="198">
        <f t="shared" si="51"/>
        <v>0</v>
      </c>
      <c r="Q147" s="198">
        <f t="shared" si="62"/>
        <v>100</v>
      </c>
      <c r="R147" s="198">
        <f t="shared" si="63"/>
        <v>0</v>
      </c>
      <c r="S147" s="198">
        <f t="shared" si="66"/>
        <v>100</v>
      </c>
      <c r="T147" s="198">
        <f t="shared" si="67"/>
        <v>0</v>
      </c>
      <c r="U147" s="163"/>
      <c r="V147" s="92"/>
      <c r="W147" s="217"/>
      <c r="X147" s="64"/>
      <c r="Y147" s="143"/>
      <c r="Z147" s="143"/>
      <c r="AA147" s="64"/>
      <c r="AB147" s="219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</row>
    <row r="148" spans="1:118" s="11" customFormat="1" ht="41.25" hidden="1" customHeight="1" outlineLevel="3" x14ac:dyDescent="0.25">
      <c r="A148" s="253" t="s">
        <v>143</v>
      </c>
      <c r="B148" s="256" t="s">
        <v>158</v>
      </c>
      <c r="C148" s="198">
        <f t="shared" si="68"/>
        <v>462.3</v>
      </c>
      <c r="D148" s="175">
        <v>0</v>
      </c>
      <c r="E148" s="175">
        <v>462.3</v>
      </c>
      <c r="F148" s="175">
        <v>0</v>
      </c>
      <c r="G148" s="175">
        <v>0</v>
      </c>
      <c r="H148" s="198">
        <f t="shared" si="69"/>
        <v>462.3</v>
      </c>
      <c r="I148" s="175">
        <v>0</v>
      </c>
      <c r="J148" s="175">
        <v>462.3</v>
      </c>
      <c r="K148" s="175">
        <v>0</v>
      </c>
      <c r="L148" s="175">
        <v>0</v>
      </c>
      <c r="M148" s="198">
        <f t="shared" si="64"/>
        <v>100</v>
      </c>
      <c r="N148" s="198">
        <f t="shared" si="65"/>
        <v>0</v>
      </c>
      <c r="O148" s="198" t="str">
        <f t="shared" si="50"/>
        <v>-</v>
      </c>
      <c r="P148" s="198">
        <f t="shared" si="51"/>
        <v>0</v>
      </c>
      <c r="Q148" s="198">
        <f t="shared" si="62"/>
        <v>100</v>
      </c>
      <c r="R148" s="198">
        <f t="shared" si="63"/>
        <v>0</v>
      </c>
      <c r="S148" s="198" t="str">
        <f t="shared" si="66"/>
        <v>-</v>
      </c>
      <c r="T148" s="198">
        <f t="shared" si="67"/>
        <v>0</v>
      </c>
      <c r="U148" s="163"/>
      <c r="V148" s="92"/>
      <c r="W148" s="217"/>
      <c r="X148" s="64"/>
      <c r="Y148" s="143"/>
      <c r="Z148" s="143"/>
      <c r="AA148" s="64"/>
      <c r="AB148" s="219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</row>
    <row r="149" spans="1:118" s="11" customFormat="1" ht="87" hidden="1" customHeight="1" outlineLevel="3" x14ac:dyDescent="0.25">
      <c r="A149" s="253" t="s">
        <v>144</v>
      </c>
      <c r="B149" s="256" t="s">
        <v>159</v>
      </c>
      <c r="C149" s="198">
        <f t="shared" si="68"/>
        <v>5.9</v>
      </c>
      <c r="D149" s="175">
        <v>0</v>
      </c>
      <c r="E149" s="175">
        <v>0</v>
      </c>
      <c r="F149" s="175">
        <v>5.9</v>
      </c>
      <c r="G149" s="175">
        <v>0</v>
      </c>
      <c r="H149" s="198">
        <f t="shared" si="69"/>
        <v>5.9</v>
      </c>
      <c r="I149" s="175">
        <v>0</v>
      </c>
      <c r="J149" s="175">
        <v>0</v>
      </c>
      <c r="K149" s="175">
        <v>5.9</v>
      </c>
      <c r="L149" s="175">
        <v>0</v>
      </c>
      <c r="M149" s="198">
        <f t="shared" si="64"/>
        <v>100</v>
      </c>
      <c r="N149" s="198">
        <f t="shared" si="65"/>
        <v>0</v>
      </c>
      <c r="O149" s="198" t="str">
        <f t="shared" si="50"/>
        <v>-</v>
      </c>
      <c r="P149" s="198">
        <f t="shared" si="51"/>
        <v>0</v>
      </c>
      <c r="Q149" s="198" t="str">
        <f t="shared" si="62"/>
        <v>-</v>
      </c>
      <c r="R149" s="198">
        <f t="shared" si="63"/>
        <v>0</v>
      </c>
      <c r="S149" s="198">
        <f t="shared" si="66"/>
        <v>100</v>
      </c>
      <c r="T149" s="198">
        <f t="shared" si="67"/>
        <v>0</v>
      </c>
      <c r="U149" s="163"/>
      <c r="V149" s="92"/>
      <c r="W149" s="217"/>
      <c r="X149" s="64"/>
      <c r="Y149" s="143"/>
      <c r="Z149" s="143"/>
      <c r="AA149" s="64"/>
      <c r="AB149" s="219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</row>
    <row r="150" spans="1:118" s="11" customFormat="1" ht="71.25" hidden="1" customHeight="1" outlineLevel="3" x14ac:dyDescent="0.25">
      <c r="A150" s="253" t="s">
        <v>145</v>
      </c>
      <c r="B150" s="256" t="s">
        <v>198</v>
      </c>
      <c r="C150" s="198">
        <f t="shared" si="68"/>
        <v>30.3</v>
      </c>
      <c r="D150" s="175">
        <v>0</v>
      </c>
      <c r="E150" s="175">
        <v>30.3</v>
      </c>
      <c r="F150" s="175">
        <v>0</v>
      </c>
      <c r="G150" s="175">
        <v>0</v>
      </c>
      <c r="H150" s="198">
        <f t="shared" si="69"/>
        <v>30.3</v>
      </c>
      <c r="I150" s="175">
        <v>0</v>
      </c>
      <c r="J150" s="175">
        <v>30.3</v>
      </c>
      <c r="K150" s="175">
        <v>0</v>
      </c>
      <c r="L150" s="175">
        <v>0</v>
      </c>
      <c r="M150" s="198">
        <f t="shared" si="64"/>
        <v>100</v>
      </c>
      <c r="N150" s="198">
        <f t="shared" si="65"/>
        <v>0</v>
      </c>
      <c r="O150" s="198" t="str">
        <f t="shared" si="50"/>
        <v>-</v>
      </c>
      <c r="P150" s="198">
        <f t="shared" si="51"/>
        <v>0</v>
      </c>
      <c r="Q150" s="198">
        <f t="shared" si="62"/>
        <v>100</v>
      </c>
      <c r="R150" s="198">
        <f t="shared" si="63"/>
        <v>0</v>
      </c>
      <c r="S150" s="198" t="str">
        <f t="shared" si="66"/>
        <v>-</v>
      </c>
      <c r="T150" s="198">
        <f t="shared" si="67"/>
        <v>0</v>
      </c>
      <c r="U150" s="163"/>
      <c r="V150" s="92"/>
      <c r="W150" s="217"/>
      <c r="X150" s="64"/>
      <c r="Y150" s="143"/>
      <c r="Z150" s="143"/>
      <c r="AA150" s="64"/>
      <c r="AB150" s="219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</row>
    <row r="151" spans="1:118" s="11" customFormat="1" ht="71.25" hidden="1" customHeight="1" outlineLevel="3" x14ac:dyDescent="0.25">
      <c r="A151" s="253" t="s">
        <v>402</v>
      </c>
      <c r="B151" s="256" t="s">
        <v>401</v>
      </c>
      <c r="C151" s="198">
        <f t="shared" si="68"/>
        <v>6902.1</v>
      </c>
      <c r="D151" s="175">
        <v>0</v>
      </c>
      <c r="E151" s="175">
        <v>101.5</v>
      </c>
      <c r="F151" s="175">
        <v>6800.6</v>
      </c>
      <c r="G151" s="175">
        <v>0</v>
      </c>
      <c r="H151" s="198">
        <f t="shared" si="69"/>
        <v>4703.8999999999996</v>
      </c>
      <c r="I151" s="175">
        <v>0</v>
      </c>
      <c r="J151" s="175">
        <v>101.5</v>
      </c>
      <c r="K151" s="175">
        <v>4602.3999999999996</v>
      </c>
      <c r="L151" s="175">
        <v>0</v>
      </c>
      <c r="M151" s="198">
        <f t="shared" si="64"/>
        <v>68.2</v>
      </c>
      <c r="N151" s="198">
        <f t="shared" si="65"/>
        <v>2198.1999999999998</v>
      </c>
      <c r="O151" s="198" t="str">
        <f t="shared" si="50"/>
        <v>-</v>
      </c>
      <c r="P151" s="198">
        <f t="shared" si="51"/>
        <v>0</v>
      </c>
      <c r="Q151" s="198">
        <f t="shared" si="62"/>
        <v>100</v>
      </c>
      <c r="R151" s="198">
        <f t="shared" si="63"/>
        <v>0</v>
      </c>
      <c r="S151" s="198">
        <f t="shared" si="66"/>
        <v>67.7</v>
      </c>
      <c r="T151" s="198">
        <f t="shared" si="67"/>
        <v>2198.1999999999998</v>
      </c>
      <c r="U151" s="163"/>
      <c r="V151" s="92"/>
      <c r="W151" s="217"/>
      <c r="X151" s="64"/>
      <c r="Y151" s="143"/>
      <c r="Z151" s="143"/>
      <c r="AA151" s="64"/>
      <c r="AB151" s="219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  <c r="BT151" s="64"/>
      <c r="BU151" s="64"/>
      <c r="BV151" s="64"/>
      <c r="BW151" s="64"/>
      <c r="BX151" s="64"/>
      <c r="BY151" s="64"/>
      <c r="BZ151" s="64"/>
      <c r="CA151" s="64"/>
      <c r="CB151" s="64"/>
      <c r="CC151" s="64"/>
      <c r="CD151" s="64"/>
      <c r="CE151" s="64"/>
      <c r="CF151" s="64"/>
      <c r="CG151" s="64"/>
      <c r="CH151" s="64"/>
      <c r="CI151" s="64"/>
      <c r="CJ151" s="64"/>
      <c r="CK151" s="64"/>
      <c r="CL151" s="64"/>
      <c r="CM151" s="64"/>
      <c r="CN151" s="64"/>
      <c r="CO151" s="64"/>
      <c r="CP151" s="64"/>
      <c r="CQ151" s="64"/>
      <c r="CR151" s="64"/>
      <c r="CS151" s="64"/>
      <c r="CT151" s="64"/>
      <c r="CU151" s="64"/>
      <c r="CV151" s="64"/>
      <c r="CW151" s="64"/>
      <c r="CX151" s="64"/>
      <c r="CY151" s="64"/>
      <c r="CZ151" s="64"/>
      <c r="DA151" s="64"/>
      <c r="DB151" s="64"/>
      <c r="DC151" s="64"/>
      <c r="DD151" s="64"/>
      <c r="DE151" s="64"/>
      <c r="DF151" s="64"/>
      <c r="DG151" s="64"/>
      <c r="DH151" s="64"/>
      <c r="DI151" s="64"/>
      <c r="DJ151" s="64"/>
      <c r="DK151" s="64"/>
      <c r="DL151" s="64"/>
      <c r="DM151" s="64"/>
      <c r="DN151" s="64"/>
    </row>
    <row r="152" spans="1:118" s="11" customFormat="1" ht="71.25" hidden="1" customHeight="1" outlineLevel="3" x14ac:dyDescent="0.25">
      <c r="A152" s="253" t="s">
        <v>642</v>
      </c>
      <c r="B152" s="256" t="s">
        <v>644</v>
      </c>
      <c r="C152" s="198">
        <f t="shared" si="68"/>
        <v>41.1</v>
      </c>
      <c r="D152" s="175">
        <v>41.1</v>
      </c>
      <c r="E152" s="175">
        <v>0</v>
      </c>
      <c r="F152" s="175">
        <v>0</v>
      </c>
      <c r="G152" s="175">
        <v>0</v>
      </c>
      <c r="H152" s="198">
        <f t="shared" si="69"/>
        <v>41.1</v>
      </c>
      <c r="I152" s="175">
        <v>41.1</v>
      </c>
      <c r="J152" s="175">
        <v>0</v>
      </c>
      <c r="K152" s="175">
        <v>0</v>
      </c>
      <c r="L152" s="175">
        <v>0</v>
      </c>
      <c r="M152" s="198">
        <f t="shared" si="64"/>
        <v>100</v>
      </c>
      <c r="N152" s="198">
        <f t="shared" si="65"/>
        <v>0</v>
      </c>
      <c r="O152" s="175">
        <f t="shared" si="50"/>
        <v>100</v>
      </c>
      <c r="P152" s="175">
        <f t="shared" si="51"/>
        <v>0</v>
      </c>
      <c r="Q152" s="198" t="str">
        <f t="shared" si="62"/>
        <v>-</v>
      </c>
      <c r="R152" s="198">
        <f t="shared" si="63"/>
        <v>0</v>
      </c>
      <c r="S152" s="198" t="str">
        <f t="shared" si="66"/>
        <v>-</v>
      </c>
      <c r="T152" s="198">
        <f t="shared" si="67"/>
        <v>0</v>
      </c>
      <c r="U152" s="163"/>
      <c r="V152" s="92"/>
      <c r="W152" s="217"/>
      <c r="X152" s="64"/>
      <c r="Y152" s="143"/>
      <c r="Z152" s="143"/>
      <c r="AA152" s="64"/>
      <c r="AB152" s="219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64"/>
      <c r="CO152" s="64"/>
      <c r="CP152" s="64"/>
      <c r="CQ152" s="64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64"/>
      <c r="DC152" s="64"/>
      <c r="DD152" s="64"/>
      <c r="DE152" s="64"/>
      <c r="DF152" s="64"/>
      <c r="DG152" s="64"/>
      <c r="DH152" s="64"/>
      <c r="DI152" s="64"/>
      <c r="DJ152" s="64"/>
      <c r="DK152" s="64"/>
      <c r="DL152" s="64"/>
      <c r="DM152" s="64"/>
      <c r="DN152" s="64"/>
    </row>
    <row r="153" spans="1:118" s="267" customFormat="1" ht="41.25" customHeight="1" outlineLevel="1" x14ac:dyDescent="0.25">
      <c r="A153" s="266"/>
      <c r="B153" s="134" t="s">
        <v>357</v>
      </c>
      <c r="C153" s="135">
        <f t="shared" si="68"/>
        <v>967.8</v>
      </c>
      <c r="D153" s="135">
        <f>D154</f>
        <v>967.8</v>
      </c>
      <c r="E153" s="135">
        <f>E154</f>
        <v>0</v>
      </c>
      <c r="F153" s="135">
        <f>F154</f>
        <v>0</v>
      </c>
      <c r="G153" s="135">
        <f>G154</f>
        <v>0</v>
      </c>
      <c r="H153" s="135">
        <f t="shared" si="69"/>
        <v>915.2</v>
      </c>
      <c r="I153" s="135">
        <f>I154</f>
        <v>915.2</v>
      </c>
      <c r="J153" s="135">
        <f>J154</f>
        <v>0</v>
      </c>
      <c r="K153" s="135">
        <f>K154</f>
        <v>0</v>
      </c>
      <c r="L153" s="135">
        <f>L154</f>
        <v>0</v>
      </c>
      <c r="M153" s="135">
        <f t="shared" si="64"/>
        <v>94.6</v>
      </c>
      <c r="N153" s="135">
        <f t="shared" si="65"/>
        <v>52.6</v>
      </c>
      <c r="O153" s="135">
        <f t="shared" si="50"/>
        <v>94.6</v>
      </c>
      <c r="P153" s="135">
        <f t="shared" si="51"/>
        <v>52.6</v>
      </c>
      <c r="Q153" s="135" t="str">
        <f t="shared" si="62"/>
        <v>-</v>
      </c>
      <c r="R153" s="135">
        <f t="shared" si="63"/>
        <v>0</v>
      </c>
      <c r="S153" s="135" t="str">
        <f t="shared" si="66"/>
        <v>-</v>
      </c>
      <c r="T153" s="135">
        <f t="shared" si="67"/>
        <v>0</v>
      </c>
      <c r="U153" s="159"/>
      <c r="V153" s="92"/>
      <c r="W153" s="217"/>
      <c r="X153" s="282"/>
      <c r="Y153" s="157"/>
      <c r="Z153" s="157"/>
      <c r="AA153" s="282"/>
      <c r="AB153" s="219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282"/>
      <c r="BC153" s="282"/>
      <c r="BD153" s="282"/>
      <c r="BE153" s="282"/>
      <c r="BF153" s="282"/>
      <c r="BG153" s="282"/>
      <c r="BH153" s="282"/>
      <c r="BI153" s="282"/>
      <c r="BJ153" s="282"/>
      <c r="BK153" s="282"/>
      <c r="BL153" s="282"/>
      <c r="BM153" s="282"/>
      <c r="BN153" s="282"/>
      <c r="BO153" s="282"/>
      <c r="BP153" s="282"/>
      <c r="BQ153" s="282"/>
      <c r="BR153" s="282"/>
      <c r="BS153" s="282"/>
      <c r="BT153" s="282"/>
      <c r="BU153" s="282"/>
      <c r="BV153" s="282"/>
      <c r="BW153" s="282"/>
      <c r="BX153" s="282"/>
      <c r="BY153" s="282"/>
      <c r="BZ153" s="282"/>
      <c r="CA153" s="282"/>
      <c r="CB153" s="282"/>
      <c r="CC153" s="282"/>
      <c r="CD153" s="282"/>
      <c r="CE153" s="282"/>
      <c r="CF153" s="282"/>
      <c r="CG153" s="282"/>
      <c r="CH153" s="282"/>
      <c r="CI153" s="282"/>
      <c r="CJ153" s="282"/>
      <c r="CK153" s="282"/>
      <c r="CL153" s="282"/>
      <c r="CM153" s="282"/>
      <c r="CN153" s="282"/>
      <c r="CO153" s="282"/>
      <c r="CP153" s="282"/>
      <c r="CQ153" s="282"/>
      <c r="CR153" s="282"/>
      <c r="CS153" s="282"/>
      <c r="CT153" s="282"/>
      <c r="CU153" s="282"/>
      <c r="CV153" s="282"/>
      <c r="CW153" s="282"/>
      <c r="CX153" s="282"/>
      <c r="CY153" s="282"/>
      <c r="CZ153" s="282"/>
      <c r="DA153" s="282"/>
      <c r="DB153" s="282"/>
      <c r="DC153" s="282"/>
      <c r="DD153" s="282"/>
      <c r="DE153" s="282"/>
      <c r="DF153" s="282"/>
      <c r="DG153" s="282"/>
      <c r="DH153" s="282"/>
      <c r="DI153" s="282"/>
      <c r="DJ153" s="282"/>
      <c r="DK153" s="282"/>
      <c r="DL153" s="282"/>
      <c r="DM153" s="282"/>
      <c r="DN153" s="282"/>
    </row>
    <row r="154" spans="1:118" s="11" customFormat="1" ht="60" customHeight="1" outlineLevel="2" x14ac:dyDescent="0.25">
      <c r="A154" s="199" t="s">
        <v>114</v>
      </c>
      <c r="B154" s="156" t="s">
        <v>641</v>
      </c>
      <c r="C154" s="198">
        <f t="shared" si="68"/>
        <v>967.8</v>
      </c>
      <c r="D154" s="147">
        <v>967.8</v>
      </c>
      <c r="E154" s="147">
        <v>0</v>
      </c>
      <c r="F154" s="147">
        <v>0</v>
      </c>
      <c r="G154" s="147">
        <v>0</v>
      </c>
      <c r="H154" s="198">
        <f t="shared" si="69"/>
        <v>915.2</v>
      </c>
      <c r="I154" s="147">
        <v>915.2</v>
      </c>
      <c r="J154" s="147">
        <v>0</v>
      </c>
      <c r="K154" s="147">
        <v>0</v>
      </c>
      <c r="L154" s="147">
        <v>0</v>
      </c>
      <c r="M154" s="198">
        <f t="shared" si="64"/>
        <v>94.6</v>
      </c>
      <c r="N154" s="198">
        <f t="shared" si="65"/>
        <v>52.6</v>
      </c>
      <c r="O154" s="198">
        <f t="shared" si="50"/>
        <v>94.6</v>
      </c>
      <c r="P154" s="198">
        <f t="shared" si="51"/>
        <v>52.6</v>
      </c>
      <c r="Q154" s="198" t="str">
        <f t="shared" si="62"/>
        <v>-</v>
      </c>
      <c r="R154" s="198">
        <f t="shared" si="63"/>
        <v>0</v>
      </c>
      <c r="S154" s="198" t="str">
        <f t="shared" si="66"/>
        <v>-</v>
      </c>
      <c r="T154" s="198">
        <f t="shared" si="67"/>
        <v>0</v>
      </c>
      <c r="U154" s="163"/>
      <c r="V154" s="92"/>
      <c r="W154" s="217"/>
      <c r="X154" s="64"/>
      <c r="Y154" s="143"/>
      <c r="Z154" s="143"/>
      <c r="AA154" s="64"/>
      <c r="AB154" s="219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BY154" s="64"/>
      <c r="BZ154" s="64"/>
      <c r="CA154" s="64"/>
      <c r="CB154" s="64"/>
      <c r="CC154" s="64"/>
      <c r="CD154" s="64"/>
      <c r="CE154" s="64"/>
      <c r="CF154" s="64"/>
      <c r="CG154" s="64"/>
      <c r="CH154" s="64"/>
      <c r="CI154" s="64"/>
      <c r="CJ154" s="64"/>
      <c r="CK154" s="64"/>
      <c r="CL154" s="64"/>
      <c r="CM154" s="64"/>
      <c r="CN154" s="64"/>
      <c r="CO154" s="64"/>
      <c r="CP154" s="64"/>
      <c r="CQ154" s="64"/>
      <c r="CR154" s="64"/>
      <c r="CS154" s="64"/>
      <c r="CT154" s="64"/>
      <c r="CU154" s="64"/>
      <c r="CV154" s="64"/>
      <c r="CW154" s="64"/>
      <c r="CX154" s="64"/>
      <c r="CY154" s="64"/>
      <c r="CZ154" s="64"/>
      <c r="DA154" s="64"/>
      <c r="DB154" s="64"/>
      <c r="DC154" s="64"/>
      <c r="DD154" s="64"/>
      <c r="DE154" s="64"/>
      <c r="DF154" s="64"/>
      <c r="DG154" s="64"/>
      <c r="DH154" s="64"/>
      <c r="DI154" s="64"/>
      <c r="DJ154" s="64"/>
      <c r="DK154" s="64"/>
      <c r="DL154" s="64"/>
      <c r="DM154" s="64"/>
      <c r="DN154" s="64"/>
    </row>
    <row r="155" spans="1:118" s="267" customFormat="1" ht="81" customHeight="1" outlineLevel="1" x14ac:dyDescent="0.25">
      <c r="A155" s="266"/>
      <c r="B155" s="134" t="s">
        <v>199</v>
      </c>
      <c r="C155" s="135">
        <f t="shared" si="68"/>
        <v>412.1</v>
      </c>
      <c r="D155" s="135">
        <f>D156</f>
        <v>4.0999999999999996</v>
      </c>
      <c r="E155" s="135">
        <f>E156</f>
        <v>408</v>
      </c>
      <c r="F155" s="135">
        <f>F156</f>
        <v>0</v>
      </c>
      <c r="G155" s="135">
        <f>G156</f>
        <v>0</v>
      </c>
      <c r="H155" s="135">
        <f t="shared" si="69"/>
        <v>412.1</v>
      </c>
      <c r="I155" s="135">
        <f>I156</f>
        <v>4.0999999999999996</v>
      </c>
      <c r="J155" s="135">
        <f>J156</f>
        <v>408</v>
      </c>
      <c r="K155" s="135">
        <f>K156</f>
        <v>0</v>
      </c>
      <c r="L155" s="135">
        <f>L156</f>
        <v>0</v>
      </c>
      <c r="M155" s="135">
        <f t="shared" si="64"/>
        <v>100</v>
      </c>
      <c r="N155" s="135">
        <f t="shared" si="65"/>
        <v>0</v>
      </c>
      <c r="O155" s="135">
        <f t="shared" si="50"/>
        <v>100</v>
      </c>
      <c r="P155" s="135">
        <f t="shared" si="51"/>
        <v>0</v>
      </c>
      <c r="Q155" s="135">
        <f t="shared" si="62"/>
        <v>100</v>
      </c>
      <c r="R155" s="135">
        <f t="shared" si="63"/>
        <v>0</v>
      </c>
      <c r="S155" s="135" t="str">
        <f t="shared" si="66"/>
        <v>-</v>
      </c>
      <c r="T155" s="135">
        <f t="shared" si="67"/>
        <v>0</v>
      </c>
      <c r="U155" s="159"/>
      <c r="V155" s="92"/>
      <c r="W155" s="217"/>
      <c r="X155" s="282"/>
      <c r="Y155" s="157"/>
      <c r="Z155" s="157"/>
      <c r="AA155" s="282"/>
      <c r="AB155" s="219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82"/>
      <c r="AP155" s="282"/>
      <c r="AQ155" s="282"/>
      <c r="AR155" s="282"/>
      <c r="AS155" s="282"/>
      <c r="AT155" s="282"/>
      <c r="AU155" s="282"/>
      <c r="AV155" s="282"/>
      <c r="AW155" s="282"/>
      <c r="AX155" s="282"/>
      <c r="AY155" s="282"/>
      <c r="AZ155" s="282"/>
      <c r="BA155" s="282"/>
      <c r="BB155" s="282"/>
      <c r="BC155" s="282"/>
      <c r="BD155" s="282"/>
      <c r="BE155" s="282"/>
      <c r="BF155" s="282"/>
      <c r="BG155" s="282"/>
      <c r="BH155" s="282"/>
      <c r="BI155" s="282"/>
      <c r="BJ155" s="282"/>
      <c r="BK155" s="282"/>
      <c r="BL155" s="282"/>
      <c r="BM155" s="282"/>
      <c r="BN155" s="282"/>
      <c r="BO155" s="282"/>
      <c r="BP155" s="282"/>
      <c r="BQ155" s="282"/>
      <c r="BR155" s="282"/>
      <c r="BS155" s="282"/>
      <c r="BT155" s="282"/>
      <c r="BU155" s="282"/>
      <c r="BV155" s="282"/>
      <c r="BW155" s="282"/>
      <c r="BX155" s="282"/>
      <c r="BY155" s="282"/>
      <c r="BZ155" s="282"/>
      <c r="CA155" s="282"/>
      <c r="CB155" s="282"/>
      <c r="CC155" s="282"/>
      <c r="CD155" s="282"/>
      <c r="CE155" s="282"/>
      <c r="CF155" s="282"/>
      <c r="CG155" s="282"/>
      <c r="CH155" s="282"/>
      <c r="CI155" s="282"/>
      <c r="CJ155" s="282"/>
      <c r="CK155" s="282"/>
      <c r="CL155" s="282"/>
      <c r="CM155" s="282"/>
      <c r="CN155" s="282"/>
      <c r="CO155" s="282"/>
      <c r="CP155" s="282"/>
      <c r="CQ155" s="282"/>
      <c r="CR155" s="282"/>
      <c r="CS155" s="282"/>
      <c r="CT155" s="282"/>
      <c r="CU155" s="282"/>
      <c r="CV155" s="282"/>
      <c r="CW155" s="282"/>
      <c r="CX155" s="282"/>
      <c r="CY155" s="282"/>
      <c r="CZ155" s="282"/>
      <c r="DA155" s="282"/>
      <c r="DB155" s="282"/>
      <c r="DC155" s="282"/>
      <c r="DD155" s="282"/>
      <c r="DE155" s="282"/>
      <c r="DF155" s="282"/>
      <c r="DG155" s="282"/>
      <c r="DH155" s="282"/>
      <c r="DI155" s="282"/>
      <c r="DJ155" s="282"/>
      <c r="DK155" s="282"/>
      <c r="DL155" s="282"/>
      <c r="DM155" s="282"/>
      <c r="DN155" s="282"/>
    </row>
    <row r="156" spans="1:118" s="11" customFormat="1" ht="129" customHeight="1" outlineLevel="2" x14ac:dyDescent="0.25">
      <c r="A156" s="199" t="s">
        <v>117</v>
      </c>
      <c r="B156" s="222" t="s">
        <v>643</v>
      </c>
      <c r="C156" s="198">
        <f t="shared" si="68"/>
        <v>412.1</v>
      </c>
      <c r="D156" s="175">
        <v>4.0999999999999996</v>
      </c>
      <c r="E156" s="147">
        <v>408</v>
      </c>
      <c r="F156" s="147">
        <v>0</v>
      </c>
      <c r="G156" s="147">
        <v>0</v>
      </c>
      <c r="H156" s="198">
        <f t="shared" si="69"/>
        <v>412.1</v>
      </c>
      <c r="I156" s="175">
        <v>4.0999999999999996</v>
      </c>
      <c r="J156" s="147">
        <v>408</v>
      </c>
      <c r="K156" s="147">
        <v>0</v>
      </c>
      <c r="L156" s="147">
        <v>0</v>
      </c>
      <c r="M156" s="198">
        <f t="shared" si="64"/>
        <v>100</v>
      </c>
      <c r="N156" s="198">
        <f t="shared" si="65"/>
        <v>0</v>
      </c>
      <c r="O156" s="198">
        <f t="shared" si="50"/>
        <v>100</v>
      </c>
      <c r="P156" s="198">
        <f t="shared" si="51"/>
        <v>0</v>
      </c>
      <c r="Q156" s="198">
        <f t="shared" si="62"/>
        <v>100</v>
      </c>
      <c r="R156" s="198">
        <f t="shared" si="63"/>
        <v>0</v>
      </c>
      <c r="S156" s="198" t="str">
        <f t="shared" si="66"/>
        <v>-</v>
      </c>
      <c r="T156" s="198">
        <f t="shared" si="67"/>
        <v>0</v>
      </c>
      <c r="U156" s="163"/>
      <c r="V156" s="92"/>
      <c r="W156" s="217"/>
      <c r="X156" s="64"/>
      <c r="Y156" s="143"/>
      <c r="Z156" s="143"/>
      <c r="AA156" s="64"/>
      <c r="AB156" s="219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  <c r="AW156" s="64"/>
      <c r="AX156" s="64"/>
      <c r="AY156" s="64"/>
      <c r="AZ156" s="64"/>
      <c r="BA156" s="64"/>
      <c r="BB156" s="64"/>
      <c r="BC156" s="64"/>
      <c r="BD156" s="64"/>
      <c r="BE156" s="64"/>
      <c r="BF156" s="64"/>
      <c r="BG156" s="64"/>
      <c r="BH156" s="64"/>
      <c r="BI156" s="64"/>
      <c r="BJ156" s="64"/>
      <c r="BK156" s="64"/>
      <c r="BL156" s="64"/>
      <c r="BM156" s="64"/>
      <c r="BN156" s="64"/>
      <c r="BO156" s="64"/>
      <c r="BP156" s="64"/>
      <c r="BQ156" s="64"/>
      <c r="BR156" s="64"/>
      <c r="BS156" s="64"/>
      <c r="BT156" s="64"/>
      <c r="BU156" s="64"/>
      <c r="BV156" s="64"/>
      <c r="BW156" s="64"/>
      <c r="BX156" s="64"/>
      <c r="BY156" s="64"/>
      <c r="BZ156" s="64"/>
      <c r="CA156" s="64"/>
      <c r="CB156" s="64"/>
      <c r="CC156" s="64"/>
      <c r="CD156" s="64"/>
      <c r="CE156" s="64"/>
      <c r="CF156" s="64"/>
      <c r="CG156" s="64"/>
      <c r="CH156" s="64"/>
      <c r="CI156" s="64"/>
      <c r="CJ156" s="64"/>
      <c r="CK156" s="64"/>
      <c r="CL156" s="64"/>
      <c r="CM156" s="64"/>
      <c r="CN156" s="64"/>
      <c r="CO156" s="64"/>
      <c r="CP156" s="64"/>
      <c r="CQ156" s="64"/>
      <c r="CR156" s="64"/>
      <c r="CS156" s="64"/>
      <c r="CT156" s="64"/>
      <c r="CU156" s="64"/>
      <c r="CV156" s="64"/>
      <c r="CW156" s="64"/>
      <c r="CX156" s="64"/>
      <c r="CY156" s="64"/>
      <c r="CZ156" s="64"/>
      <c r="DA156" s="64"/>
      <c r="DB156" s="64"/>
      <c r="DC156" s="64"/>
      <c r="DD156" s="64"/>
      <c r="DE156" s="64"/>
      <c r="DF156" s="64"/>
      <c r="DG156" s="64"/>
      <c r="DH156" s="64"/>
      <c r="DI156" s="64"/>
      <c r="DJ156" s="64"/>
      <c r="DK156" s="64"/>
      <c r="DL156" s="64"/>
      <c r="DM156" s="64"/>
      <c r="DN156" s="64"/>
    </row>
    <row r="157" spans="1:118" s="132" customFormat="1" ht="64.5" customHeight="1" x14ac:dyDescent="0.25">
      <c r="A157" s="169">
        <v>7</v>
      </c>
      <c r="B157" s="187" t="s">
        <v>224</v>
      </c>
      <c r="C157" s="131">
        <f>SUM(D157:F157)</f>
        <v>57150</v>
      </c>
      <c r="D157" s="131">
        <f t="shared" ref="D157:L157" si="70">D158+D159+D160+D161+D162+D164</f>
        <v>31849.1</v>
      </c>
      <c r="E157" s="131">
        <f t="shared" si="70"/>
        <v>25300.9</v>
      </c>
      <c r="F157" s="131">
        <f t="shared" si="70"/>
        <v>0</v>
      </c>
      <c r="G157" s="131">
        <f t="shared" si="70"/>
        <v>0</v>
      </c>
      <c r="H157" s="131">
        <f t="shared" si="70"/>
        <v>57097.3</v>
      </c>
      <c r="I157" s="131">
        <f t="shared" si="70"/>
        <v>31796.400000000001</v>
      </c>
      <c r="J157" s="131">
        <f t="shared" si="70"/>
        <v>25300.9</v>
      </c>
      <c r="K157" s="131">
        <f t="shared" si="70"/>
        <v>0</v>
      </c>
      <c r="L157" s="131">
        <f t="shared" si="70"/>
        <v>0</v>
      </c>
      <c r="M157" s="131">
        <f t="shared" si="64"/>
        <v>99.9</v>
      </c>
      <c r="N157" s="131">
        <f t="shared" si="65"/>
        <v>52.7</v>
      </c>
      <c r="O157" s="131">
        <f t="shared" si="50"/>
        <v>99.8</v>
      </c>
      <c r="P157" s="131">
        <f t="shared" si="51"/>
        <v>52.7</v>
      </c>
      <c r="Q157" s="131">
        <f t="shared" si="62"/>
        <v>100</v>
      </c>
      <c r="R157" s="131">
        <f t="shared" si="63"/>
        <v>0</v>
      </c>
      <c r="S157" s="131" t="str">
        <f t="shared" si="66"/>
        <v>-</v>
      </c>
      <c r="T157" s="131">
        <f t="shared" si="67"/>
        <v>0</v>
      </c>
      <c r="U157" s="329"/>
      <c r="V157" s="92"/>
      <c r="W157" s="217"/>
      <c r="X157" s="330"/>
      <c r="Y157" s="218"/>
      <c r="Z157" s="218"/>
      <c r="AA157" s="330"/>
      <c r="AB157" s="219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0"/>
      <c r="AU157" s="330"/>
      <c r="AV157" s="330"/>
      <c r="AW157" s="330"/>
      <c r="AX157" s="330"/>
      <c r="AY157" s="330"/>
      <c r="AZ157" s="330"/>
      <c r="BA157" s="330"/>
      <c r="BB157" s="330"/>
      <c r="BC157" s="330"/>
      <c r="BD157" s="330"/>
      <c r="BE157" s="330"/>
      <c r="BF157" s="330"/>
      <c r="BG157" s="330"/>
      <c r="BH157" s="330"/>
      <c r="BI157" s="330"/>
      <c r="BJ157" s="330"/>
      <c r="BK157" s="330"/>
      <c r="BL157" s="330"/>
      <c r="BM157" s="330"/>
      <c r="BN157" s="330"/>
      <c r="BO157" s="330"/>
      <c r="BP157" s="330"/>
      <c r="BQ157" s="330"/>
      <c r="BR157" s="330"/>
      <c r="BS157" s="330"/>
      <c r="BT157" s="330"/>
      <c r="BU157" s="330"/>
      <c r="BV157" s="330"/>
      <c r="BW157" s="330"/>
      <c r="BX157" s="330"/>
      <c r="BY157" s="330"/>
      <c r="BZ157" s="330"/>
      <c r="CA157" s="330"/>
      <c r="CB157" s="330"/>
      <c r="CC157" s="330"/>
      <c r="CD157" s="330"/>
      <c r="CE157" s="330"/>
      <c r="CF157" s="330"/>
      <c r="CG157" s="330"/>
      <c r="CH157" s="330"/>
      <c r="CI157" s="330"/>
      <c r="CJ157" s="330"/>
      <c r="CK157" s="330"/>
      <c r="CL157" s="330"/>
      <c r="CM157" s="330"/>
      <c r="CN157" s="330"/>
      <c r="CO157" s="330"/>
      <c r="CP157" s="330"/>
      <c r="CQ157" s="330"/>
      <c r="CR157" s="330"/>
      <c r="CS157" s="330"/>
      <c r="CT157" s="330"/>
      <c r="CU157" s="330"/>
      <c r="CV157" s="330"/>
      <c r="CW157" s="330"/>
      <c r="CX157" s="330"/>
      <c r="CY157" s="330"/>
      <c r="CZ157" s="330"/>
      <c r="DA157" s="330"/>
      <c r="DB157" s="330"/>
      <c r="DC157" s="330"/>
      <c r="DD157" s="330"/>
      <c r="DE157" s="330"/>
      <c r="DF157" s="330"/>
      <c r="DG157" s="330"/>
      <c r="DH157" s="330"/>
      <c r="DI157" s="330"/>
      <c r="DJ157" s="330"/>
      <c r="DK157" s="330"/>
      <c r="DL157" s="330"/>
      <c r="DM157" s="330"/>
      <c r="DN157" s="330"/>
    </row>
    <row r="158" spans="1:118" s="282" customFormat="1" ht="38.25" customHeight="1" outlineLevel="1" x14ac:dyDescent="0.25">
      <c r="A158" s="280">
        <v>1</v>
      </c>
      <c r="B158" s="281" t="s">
        <v>647</v>
      </c>
      <c r="C158" s="176">
        <f>SUM(D158:F158)</f>
        <v>24602.6</v>
      </c>
      <c r="D158" s="176">
        <v>0</v>
      </c>
      <c r="E158" s="176">
        <v>24602.6</v>
      </c>
      <c r="F158" s="175">
        <v>0</v>
      </c>
      <c r="G158" s="175">
        <v>0</v>
      </c>
      <c r="H158" s="176">
        <f>SUM(I158:K158)</f>
        <v>24602.6</v>
      </c>
      <c r="I158" s="176">
        <v>0</v>
      </c>
      <c r="J158" s="176">
        <v>24602.6</v>
      </c>
      <c r="K158" s="176">
        <v>0</v>
      </c>
      <c r="L158" s="176">
        <v>0</v>
      </c>
      <c r="M158" s="175">
        <f t="shared" si="64"/>
        <v>100</v>
      </c>
      <c r="N158" s="175">
        <f t="shared" si="65"/>
        <v>0</v>
      </c>
      <c r="O158" s="175" t="str">
        <f t="shared" si="50"/>
        <v>-</v>
      </c>
      <c r="P158" s="175">
        <f t="shared" si="51"/>
        <v>0</v>
      </c>
      <c r="Q158" s="175">
        <f t="shared" si="62"/>
        <v>100</v>
      </c>
      <c r="R158" s="175">
        <f t="shared" si="63"/>
        <v>0</v>
      </c>
      <c r="S158" s="175" t="str">
        <f t="shared" si="66"/>
        <v>-</v>
      </c>
      <c r="T158" s="175">
        <f t="shared" si="67"/>
        <v>0</v>
      </c>
      <c r="U158" s="163"/>
      <c r="V158" s="92"/>
      <c r="W158" s="217"/>
      <c r="Y158" s="218"/>
      <c r="Z158" s="218"/>
      <c r="AB158" s="219"/>
    </row>
    <row r="159" spans="1:118" s="282" customFormat="1" ht="38.25" customHeight="1" outlineLevel="1" x14ac:dyDescent="0.25">
      <c r="A159" s="283">
        <v>2</v>
      </c>
      <c r="B159" s="193" t="s">
        <v>648</v>
      </c>
      <c r="C159" s="176">
        <f t="shared" ref="C159:C167" si="71">SUM(D159:F159)</f>
        <v>0</v>
      </c>
      <c r="D159" s="176">
        <v>0</v>
      </c>
      <c r="E159" s="176">
        <v>0</v>
      </c>
      <c r="F159" s="175">
        <v>0</v>
      </c>
      <c r="G159" s="175">
        <v>0</v>
      </c>
      <c r="H159" s="176">
        <f t="shared" ref="H159:H167" si="72">SUM(I159:K159)</f>
        <v>0</v>
      </c>
      <c r="I159" s="176">
        <v>0</v>
      </c>
      <c r="J159" s="176">
        <v>0</v>
      </c>
      <c r="K159" s="176">
        <v>0</v>
      </c>
      <c r="L159" s="176">
        <v>0</v>
      </c>
      <c r="M159" s="175" t="str">
        <f t="shared" si="64"/>
        <v>-</v>
      </c>
      <c r="N159" s="175">
        <f t="shared" si="65"/>
        <v>0</v>
      </c>
      <c r="O159" s="175" t="str">
        <f t="shared" si="50"/>
        <v>-</v>
      </c>
      <c r="P159" s="175">
        <f t="shared" si="51"/>
        <v>0</v>
      </c>
      <c r="Q159" s="175" t="str">
        <f t="shared" si="62"/>
        <v>-</v>
      </c>
      <c r="R159" s="175">
        <f t="shared" si="63"/>
        <v>0</v>
      </c>
      <c r="S159" s="175" t="str">
        <f t="shared" si="66"/>
        <v>-</v>
      </c>
      <c r="T159" s="175">
        <f t="shared" si="67"/>
        <v>0</v>
      </c>
      <c r="U159" s="163"/>
      <c r="V159" s="92"/>
      <c r="W159" s="217"/>
      <c r="Y159" s="218"/>
      <c r="Z159" s="218"/>
      <c r="AB159" s="219"/>
    </row>
    <row r="160" spans="1:118" s="282" customFormat="1" ht="57" customHeight="1" outlineLevel="1" x14ac:dyDescent="0.25">
      <c r="A160" s="283">
        <v>3</v>
      </c>
      <c r="B160" s="193" t="s">
        <v>649</v>
      </c>
      <c r="C160" s="176">
        <f t="shared" si="71"/>
        <v>0</v>
      </c>
      <c r="D160" s="176">
        <v>0</v>
      </c>
      <c r="E160" s="176">
        <v>0</v>
      </c>
      <c r="F160" s="175">
        <v>0</v>
      </c>
      <c r="G160" s="175">
        <v>0</v>
      </c>
      <c r="H160" s="176">
        <f t="shared" si="72"/>
        <v>0</v>
      </c>
      <c r="I160" s="176">
        <v>0</v>
      </c>
      <c r="J160" s="176">
        <v>0</v>
      </c>
      <c r="K160" s="176">
        <v>0</v>
      </c>
      <c r="L160" s="176">
        <v>0</v>
      </c>
      <c r="M160" s="175" t="str">
        <f t="shared" si="64"/>
        <v>-</v>
      </c>
      <c r="N160" s="175">
        <f t="shared" si="65"/>
        <v>0</v>
      </c>
      <c r="O160" s="175" t="str">
        <f t="shared" si="50"/>
        <v>-</v>
      </c>
      <c r="P160" s="175">
        <f t="shared" si="51"/>
        <v>0</v>
      </c>
      <c r="Q160" s="175" t="str">
        <f t="shared" si="62"/>
        <v>-</v>
      </c>
      <c r="R160" s="175">
        <f t="shared" si="63"/>
        <v>0</v>
      </c>
      <c r="S160" s="175" t="str">
        <f t="shared" si="66"/>
        <v>-</v>
      </c>
      <c r="T160" s="175">
        <f t="shared" si="67"/>
        <v>0</v>
      </c>
      <c r="U160" s="163"/>
      <c r="V160" s="92"/>
      <c r="W160" s="217"/>
      <c r="Y160" s="218"/>
      <c r="Z160" s="218"/>
      <c r="AB160" s="219"/>
    </row>
    <row r="161" spans="1:118" s="282" customFormat="1" ht="38.25" customHeight="1" outlineLevel="1" x14ac:dyDescent="0.25">
      <c r="A161" s="283">
        <v>4</v>
      </c>
      <c r="B161" s="193" t="s">
        <v>650</v>
      </c>
      <c r="C161" s="176">
        <f t="shared" si="71"/>
        <v>0</v>
      </c>
      <c r="D161" s="176">
        <v>0</v>
      </c>
      <c r="E161" s="176">
        <v>0</v>
      </c>
      <c r="F161" s="175">
        <v>0</v>
      </c>
      <c r="G161" s="175">
        <v>0</v>
      </c>
      <c r="H161" s="176">
        <f t="shared" si="72"/>
        <v>0</v>
      </c>
      <c r="I161" s="176">
        <v>0</v>
      </c>
      <c r="J161" s="176">
        <v>0</v>
      </c>
      <c r="K161" s="176">
        <v>0</v>
      </c>
      <c r="L161" s="176">
        <v>0</v>
      </c>
      <c r="M161" s="175" t="str">
        <f t="shared" si="64"/>
        <v>-</v>
      </c>
      <c r="N161" s="175">
        <f t="shared" si="65"/>
        <v>0</v>
      </c>
      <c r="O161" s="175" t="str">
        <f t="shared" si="50"/>
        <v>-</v>
      </c>
      <c r="P161" s="175">
        <f t="shared" si="51"/>
        <v>0</v>
      </c>
      <c r="Q161" s="175" t="str">
        <f t="shared" si="62"/>
        <v>-</v>
      </c>
      <c r="R161" s="175">
        <f t="shared" si="63"/>
        <v>0</v>
      </c>
      <c r="S161" s="175" t="str">
        <f t="shared" si="66"/>
        <v>-</v>
      </c>
      <c r="T161" s="175">
        <f t="shared" si="67"/>
        <v>0</v>
      </c>
      <c r="U161" s="163"/>
      <c r="V161" s="92"/>
      <c r="W161" s="217"/>
      <c r="Y161" s="218"/>
      <c r="Z161" s="218"/>
      <c r="AB161" s="219"/>
    </row>
    <row r="162" spans="1:118" s="282" customFormat="1" ht="72.75" customHeight="1" outlineLevel="1" x14ac:dyDescent="0.25">
      <c r="A162" s="280">
        <v>5</v>
      </c>
      <c r="B162" s="284" t="s">
        <v>651</v>
      </c>
      <c r="C162" s="176">
        <f t="shared" si="71"/>
        <v>1890.4</v>
      </c>
      <c r="D162" s="176">
        <f>D163</f>
        <v>1192.0999999999999</v>
      </c>
      <c r="E162" s="176">
        <f>E163</f>
        <v>698.3</v>
      </c>
      <c r="F162" s="175">
        <f>F163</f>
        <v>0</v>
      </c>
      <c r="G162" s="175">
        <f>G163</f>
        <v>0</v>
      </c>
      <c r="H162" s="176">
        <f t="shared" si="72"/>
        <v>1837.7</v>
      </c>
      <c r="I162" s="176">
        <f>I163</f>
        <v>1139.4000000000001</v>
      </c>
      <c r="J162" s="176">
        <f>J163</f>
        <v>698.3</v>
      </c>
      <c r="K162" s="176">
        <f>K163</f>
        <v>0</v>
      </c>
      <c r="L162" s="176">
        <f>L163</f>
        <v>0</v>
      </c>
      <c r="M162" s="175">
        <f t="shared" si="64"/>
        <v>97.2</v>
      </c>
      <c r="N162" s="175">
        <f t="shared" si="65"/>
        <v>52.7</v>
      </c>
      <c r="O162" s="175">
        <f t="shared" si="50"/>
        <v>95.6</v>
      </c>
      <c r="P162" s="175">
        <f t="shared" si="51"/>
        <v>52.7</v>
      </c>
      <c r="Q162" s="175">
        <f t="shared" si="62"/>
        <v>100</v>
      </c>
      <c r="R162" s="175">
        <f t="shared" si="63"/>
        <v>0</v>
      </c>
      <c r="S162" s="175" t="str">
        <f t="shared" si="66"/>
        <v>-</v>
      </c>
      <c r="T162" s="175">
        <f t="shared" si="67"/>
        <v>0</v>
      </c>
      <c r="U162" s="163"/>
      <c r="V162" s="92"/>
      <c r="W162" s="217"/>
      <c r="Y162" s="218"/>
      <c r="Z162" s="218"/>
      <c r="AB162" s="219"/>
    </row>
    <row r="163" spans="1:118" s="282" customFormat="1" ht="55.5" customHeight="1" outlineLevel="2" x14ac:dyDescent="0.25">
      <c r="A163" s="280" t="s">
        <v>130</v>
      </c>
      <c r="B163" s="284" t="s">
        <v>423</v>
      </c>
      <c r="C163" s="176">
        <f t="shared" si="71"/>
        <v>1890.4</v>
      </c>
      <c r="D163" s="176">
        <v>1192.0999999999999</v>
      </c>
      <c r="E163" s="176">
        <v>698.3</v>
      </c>
      <c r="F163" s="175">
        <v>0</v>
      </c>
      <c r="G163" s="175">
        <v>0</v>
      </c>
      <c r="H163" s="176">
        <f t="shared" si="72"/>
        <v>1837.7</v>
      </c>
      <c r="I163" s="176">
        <v>1139.4000000000001</v>
      </c>
      <c r="J163" s="176">
        <v>698.3</v>
      </c>
      <c r="K163" s="176">
        <v>0</v>
      </c>
      <c r="L163" s="176">
        <v>0</v>
      </c>
      <c r="M163" s="175">
        <v>0</v>
      </c>
      <c r="N163" s="175">
        <v>0</v>
      </c>
      <c r="O163" s="175">
        <f t="shared" si="50"/>
        <v>95.6</v>
      </c>
      <c r="P163" s="175">
        <f t="shared" si="51"/>
        <v>52.7</v>
      </c>
      <c r="Q163" s="175">
        <f t="shared" si="62"/>
        <v>100</v>
      </c>
      <c r="R163" s="175">
        <f t="shared" si="63"/>
        <v>0</v>
      </c>
      <c r="S163" s="175" t="str">
        <f t="shared" si="66"/>
        <v>-</v>
      </c>
      <c r="T163" s="175">
        <f t="shared" si="67"/>
        <v>0</v>
      </c>
      <c r="U163" s="163"/>
      <c r="V163" s="92"/>
      <c r="W163" s="217"/>
      <c r="Y163" s="218"/>
      <c r="Z163" s="218"/>
      <c r="AB163" s="219"/>
    </row>
    <row r="164" spans="1:118" s="282" customFormat="1" ht="55.5" customHeight="1" outlineLevel="1" x14ac:dyDescent="0.25">
      <c r="A164" s="283">
        <v>6</v>
      </c>
      <c r="B164" s="193" t="s">
        <v>716</v>
      </c>
      <c r="C164" s="176">
        <f t="shared" si="71"/>
        <v>30657</v>
      </c>
      <c r="D164" s="285">
        <f>D165+D166+D167</f>
        <v>30657</v>
      </c>
      <c r="E164" s="285">
        <f>E165+E166+E167</f>
        <v>0</v>
      </c>
      <c r="F164" s="325">
        <f>F165+F166+F167</f>
        <v>0</v>
      </c>
      <c r="G164" s="325">
        <f>G165+G166+G167</f>
        <v>0</v>
      </c>
      <c r="H164" s="285">
        <f>I164+J164+K164</f>
        <v>30657</v>
      </c>
      <c r="I164" s="285">
        <f>I165+I166+I167</f>
        <v>30657</v>
      </c>
      <c r="J164" s="285">
        <f>J165+J166+J167</f>
        <v>0</v>
      </c>
      <c r="K164" s="285">
        <f>K165+K166+K167</f>
        <v>0</v>
      </c>
      <c r="L164" s="285">
        <f>L165+L166+L167</f>
        <v>0</v>
      </c>
      <c r="M164" s="175">
        <f t="shared" ref="M164:M193" si="73">IFERROR(H164/C164*100,"-")</f>
        <v>100</v>
      </c>
      <c r="N164" s="175">
        <f t="shared" ref="N164:N181" si="74">C164-H164</f>
        <v>0</v>
      </c>
      <c r="O164" s="175">
        <f t="shared" si="50"/>
        <v>100</v>
      </c>
      <c r="P164" s="175">
        <f t="shared" si="51"/>
        <v>0</v>
      </c>
      <c r="Q164" s="175" t="str">
        <f t="shared" si="62"/>
        <v>-</v>
      </c>
      <c r="R164" s="175">
        <f t="shared" si="63"/>
        <v>0</v>
      </c>
      <c r="S164" s="175" t="str">
        <f t="shared" si="66"/>
        <v>-</v>
      </c>
      <c r="T164" s="175">
        <f t="shared" si="67"/>
        <v>0</v>
      </c>
      <c r="U164" s="163"/>
      <c r="V164" s="92"/>
      <c r="W164" s="217"/>
      <c r="Y164" s="218"/>
      <c r="Z164" s="218"/>
      <c r="AB164" s="219"/>
    </row>
    <row r="165" spans="1:118" s="282" customFormat="1" ht="54" customHeight="1" outlineLevel="2" x14ac:dyDescent="0.25">
      <c r="A165" s="283" t="s">
        <v>131</v>
      </c>
      <c r="B165" s="286" t="s">
        <v>221</v>
      </c>
      <c r="C165" s="176">
        <f t="shared" si="71"/>
        <v>600</v>
      </c>
      <c r="D165" s="176">
        <v>600</v>
      </c>
      <c r="E165" s="176"/>
      <c r="F165" s="176"/>
      <c r="G165" s="176"/>
      <c r="H165" s="176">
        <f t="shared" si="72"/>
        <v>600</v>
      </c>
      <c r="I165" s="176">
        <v>600</v>
      </c>
      <c r="J165" s="176"/>
      <c r="K165" s="176"/>
      <c r="L165" s="176"/>
      <c r="M165" s="175">
        <f t="shared" si="73"/>
        <v>100</v>
      </c>
      <c r="N165" s="175">
        <f t="shared" si="74"/>
        <v>0</v>
      </c>
      <c r="O165" s="175">
        <f t="shared" si="50"/>
        <v>100</v>
      </c>
      <c r="P165" s="175">
        <f t="shared" si="51"/>
        <v>0</v>
      </c>
      <c r="Q165" s="175" t="str">
        <f t="shared" si="62"/>
        <v>-</v>
      </c>
      <c r="R165" s="175">
        <f t="shared" si="63"/>
        <v>0</v>
      </c>
      <c r="S165" s="175" t="str">
        <f t="shared" si="66"/>
        <v>-</v>
      </c>
      <c r="T165" s="175">
        <f t="shared" si="67"/>
        <v>0</v>
      </c>
      <c r="U165" s="163"/>
      <c r="V165" s="92"/>
      <c r="W165" s="217"/>
      <c r="Y165" s="218"/>
      <c r="Z165" s="218"/>
      <c r="AB165" s="219"/>
    </row>
    <row r="166" spans="1:118" s="64" customFormat="1" ht="81" customHeight="1" outlineLevel="2" x14ac:dyDescent="0.25">
      <c r="A166" s="283" t="s">
        <v>222</v>
      </c>
      <c r="B166" s="144" t="s">
        <v>645</v>
      </c>
      <c r="C166" s="176">
        <f t="shared" si="71"/>
        <v>24540</v>
      </c>
      <c r="D166" s="176">
        <v>24540</v>
      </c>
      <c r="E166" s="176">
        <v>0</v>
      </c>
      <c r="F166" s="176">
        <v>0</v>
      </c>
      <c r="G166" s="176">
        <v>0</v>
      </c>
      <c r="H166" s="176">
        <f t="shared" si="72"/>
        <v>24540</v>
      </c>
      <c r="I166" s="176">
        <v>24540</v>
      </c>
      <c r="J166" s="176">
        <v>0</v>
      </c>
      <c r="K166" s="176">
        <v>0</v>
      </c>
      <c r="L166" s="176">
        <v>0</v>
      </c>
      <c r="M166" s="175">
        <f t="shared" si="73"/>
        <v>100</v>
      </c>
      <c r="N166" s="175">
        <f t="shared" si="74"/>
        <v>0</v>
      </c>
      <c r="O166" s="175">
        <f t="shared" si="50"/>
        <v>100</v>
      </c>
      <c r="P166" s="175">
        <f t="shared" si="51"/>
        <v>0</v>
      </c>
      <c r="Q166" s="175" t="str">
        <f t="shared" si="62"/>
        <v>-</v>
      </c>
      <c r="R166" s="175">
        <f t="shared" si="63"/>
        <v>0</v>
      </c>
      <c r="S166" s="175" t="str">
        <f t="shared" si="66"/>
        <v>-</v>
      </c>
      <c r="T166" s="175">
        <f t="shared" si="67"/>
        <v>0</v>
      </c>
      <c r="U166" s="163"/>
      <c r="V166" s="92"/>
      <c r="W166" s="217"/>
      <c r="Y166" s="218"/>
      <c r="Z166" s="218"/>
      <c r="AB166" s="219"/>
    </row>
    <row r="167" spans="1:118" s="11" customFormat="1" ht="44.25" customHeight="1" outlineLevel="2" x14ac:dyDescent="0.25">
      <c r="A167" s="287" t="s">
        <v>223</v>
      </c>
      <c r="B167" s="144" t="s">
        <v>646</v>
      </c>
      <c r="C167" s="176">
        <f t="shared" si="71"/>
        <v>5517</v>
      </c>
      <c r="D167" s="140">
        <v>5517</v>
      </c>
      <c r="E167" s="140">
        <v>0</v>
      </c>
      <c r="F167" s="140">
        <v>0</v>
      </c>
      <c r="G167" s="140">
        <v>0</v>
      </c>
      <c r="H167" s="176">
        <f t="shared" si="72"/>
        <v>5517</v>
      </c>
      <c r="I167" s="140">
        <v>5517</v>
      </c>
      <c r="J167" s="140">
        <v>0</v>
      </c>
      <c r="K167" s="140">
        <v>0</v>
      </c>
      <c r="L167" s="140">
        <v>0</v>
      </c>
      <c r="M167" s="147">
        <f t="shared" si="73"/>
        <v>100</v>
      </c>
      <c r="N167" s="147">
        <f t="shared" si="74"/>
        <v>0</v>
      </c>
      <c r="O167" s="147">
        <f t="shared" si="50"/>
        <v>100</v>
      </c>
      <c r="P167" s="147">
        <f t="shared" si="51"/>
        <v>0</v>
      </c>
      <c r="Q167" s="147" t="str">
        <f t="shared" si="62"/>
        <v>-</v>
      </c>
      <c r="R167" s="147">
        <f t="shared" si="63"/>
        <v>0</v>
      </c>
      <c r="S167" s="147" t="str">
        <f t="shared" si="66"/>
        <v>-</v>
      </c>
      <c r="T167" s="147">
        <f t="shared" si="67"/>
        <v>0</v>
      </c>
      <c r="U167" s="163"/>
      <c r="V167" s="92"/>
      <c r="W167" s="217"/>
      <c r="X167" s="64"/>
      <c r="Y167" s="218"/>
      <c r="Z167" s="218"/>
      <c r="AA167" s="64"/>
      <c r="AB167" s="219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  <c r="BY167" s="64"/>
      <c r="BZ167" s="64"/>
      <c r="CA167" s="64"/>
      <c r="CB167" s="64"/>
      <c r="CC167" s="64"/>
      <c r="CD167" s="64"/>
      <c r="CE167" s="64"/>
      <c r="CF167" s="64"/>
      <c r="CG167" s="64"/>
      <c r="CH167" s="64"/>
      <c r="CI167" s="64"/>
      <c r="CJ167" s="64"/>
      <c r="CK167" s="64"/>
      <c r="CL167" s="64"/>
      <c r="CM167" s="64"/>
      <c r="CN167" s="64"/>
      <c r="CO167" s="64"/>
      <c r="CP167" s="64"/>
      <c r="CQ167" s="64"/>
      <c r="CR167" s="64"/>
      <c r="CS167" s="64"/>
      <c r="CT167" s="64"/>
      <c r="CU167" s="64"/>
      <c r="CV167" s="64"/>
      <c r="CW167" s="64"/>
      <c r="CX167" s="64"/>
      <c r="CY167" s="64"/>
      <c r="CZ167" s="64"/>
      <c r="DA167" s="64"/>
      <c r="DB167" s="64"/>
      <c r="DC167" s="64"/>
      <c r="DD167" s="64"/>
      <c r="DE167" s="64"/>
      <c r="DF167" s="64"/>
      <c r="DG167" s="64"/>
      <c r="DH167" s="64"/>
      <c r="DI167" s="64"/>
      <c r="DJ167" s="64"/>
      <c r="DK167" s="64"/>
      <c r="DL167" s="64"/>
      <c r="DM167" s="64"/>
      <c r="DN167" s="64"/>
    </row>
    <row r="168" spans="1:118" s="132" customFormat="1" ht="103.5" customHeight="1" x14ac:dyDescent="0.25">
      <c r="A168" s="169">
        <v>8</v>
      </c>
      <c r="B168" s="187" t="s">
        <v>225</v>
      </c>
      <c r="C168" s="131">
        <f>SUM(D168:F168)</f>
        <v>2986.2</v>
      </c>
      <c r="D168" s="131">
        <f>D169+D170+D171+D173</f>
        <v>1200</v>
      </c>
      <c r="E168" s="131">
        <f>E169+E170+E171+E173</f>
        <v>1786.2</v>
      </c>
      <c r="F168" s="131">
        <f>F169+F170+F171+F173</f>
        <v>0</v>
      </c>
      <c r="G168" s="131">
        <f>G169+G170+G171+G173</f>
        <v>0</v>
      </c>
      <c r="H168" s="131">
        <f t="shared" ref="H168:H173" si="75">SUM(I168:K168)</f>
        <v>2286.1</v>
      </c>
      <c r="I168" s="131">
        <f>I169+I170+I171+I173</f>
        <v>500</v>
      </c>
      <c r="J168" s="131">
        <f>J169+J170+J171+J173</f>
        <v>1786.1</v>
      </c>
      <c r="K168" s="131">
        <f>K169+K170+K171+K173</f>
        <v>0</v>
      </c>
      <c r="L168" s="131">
        <f>L169+L170+L171+L173</f>
        <v>0</v>
      </c>
      <c r="M168" s="131">
        <f t="shared" si="73"/>
        <v>76.599999999999994</v>
      </c>
      <c r="N168" s="131">
        <f t="shared" si="74"/>
        <v>700.1</v>
      </c>
      <c r="O168" s="131">
        <f t="shared" ref="O168:O225" si="76">IFERROR(I168/D168*100,"-")</f>
        <v>41.7</v>
      </c>
      <c r="P168" s="131">
        <f t="shared" ref="P168:P225" si="77">D168-I168</f>
        <v>700</v>
      </c>
      <c r="Q168" s="131">
        <f t="shared" ref="Q168:Q193" si="78">IFERROR(J168/E168*100,"-")</f>
        <v>100</v>
      </c>
      <c r="R168" s="131">
        <f t="shared" ref="R168:R193" si="79">E168-J168</f>
        <v>0.1</v>
      </c>
      <c r="S168" s="131" t="str">
        <f t="shared" si="66"/>
        <v>-</v>
      </c>
      <c r="T168" s="131">
        <f t="shared" ref="T168:T198" si="80">F168-K168</f>
        <v>0</v>
      </c>
      <c r="U168" s="329"/>
      <c r="V168" s="92"/>
      <c r="W168" s="217"/>
      <c r="X168" s="330"/>
      <c r="Y168" s="218"/>
      <c r="Z168" s="218"/>
      <c r="AA168" s="330"/>
      <c r="AB168" s="219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330"/>
      <c r="AY168" s="330"/>
      <c r="AZ168" s="330"/>
      <c r="BA168" s="330"/>
      <c r="BB168" s="330"/>
      <c r="BC168" s="330"/>
      <c r="BD168" s="330"/>
      <c r="BE168" s="330"/>
      <c r="BF168" s="330"/>
      <c r="BG168" s="330"/>
      <c r="BH168" s="330"/>
      <c r="BI168" s="330"/>
      <c r="BJ168" s="330"/>
      <c r="BK168" s="330"/>
      <c r="BL168" s="330"/>
      <c r="BM168" s="330"/>
      <c r="BN168" s="330"/>
      <c r="BO168" s="330"/>
      <c r="BP168" s="330"/>
      <c r="BQ168" s="330"/>
      <c r="BR168" s="330"/>
      <c r="BS168" s="330"/>
      <c r="BT168" s="330"/>
      <c r="BU168" s="330"/>
      <c r="BV168" s="330"/>
      <c r="BW168" s="330"/>
      <c r="BX168" s="330"/>
      <c r="BY168" s="330"/>
      <c r="BZ168" s="330"/>
      <c r="CA168" s="330"/>
      <c r="CB168" s="330"/>
      <c r="CC168" s="330"/>
      <c r="CD168" s="330"/>
      <c r="CE168" s="330"/>
      <c r="CF168" s="330"/>
      <c r="CG168" s="330"/>
      <c r="CH168" s="330"/>
      <c r="CI168" s="330"/>
      <c r="CJ168" s="330"/>
      <c r="CK168" s="330"/>
      <c r="CL168" s="330"/>
      <c r="CM168" s="330"/>
      <c r="CN168" s="330"/>
      <c r="CO168" s="330"/>
      <c r="CP168" s="330"/>
      <c r="CQ168" s="330"/>
      <c r="CR168" s="330"/>
      <c r="CS168" s="330"/>
      <c r="CT168" s="330"/>
      <c r="CU168" s="330"/>
      <c r="CV168" s="330"/>
      <c r="CW168" s="330"/>
      <c r="CX168" s="330"/>
      <c r="CY168" s="330"/>
      <c r="CZ168" s="330"/>
      <c r="DA168" s="330"/>
      <c r="DB168" s="330"/>
      <c r="DC168" s="330"/>
      <c r="DD168" s="330"/>
      <c r="DE168" s="330"/>
      <c r="DF168" s="330"/>
      <c r="DG168" s="330"/>
      <c r="DH168" s="330"/>
      <c r="DI168" s="330"/>
      <c r="DJ168" s="330"/>
      <c r="DK168" s="330"/>
      <c r="DL168" s="330"/>
      <c r="DM168" s="330"/>
      <c r="DN168" s="330"/>
    </row>
    <row r="169" spans="1:118" s="11" customFormat="1" ht="82.5" customHeight="1" outlineLevel="1" x14ac:dyDescent="0.25">
      <c r="A169" s="138" t="s">
        <v>33</v>
      </c>
      <c r="B169" s="167" t="s">
        <v>524</v>
      </c>
      <c r="C169" s="147">
        <f>SUM(D169:F169)</f>
        <v>1786.2</v>
      </c>
      <c r="D169" s="147">
        <v>0</v>
      </c>
      <c r="E169" s="147">
        <v>1786.2</v>
      </c>
      <c r="F169" s="147">
        <v>0</v>
      </c>
      <c r="G169" s="147">
        <v>0</v>
      </c>
      <c r="H169" s="147">
        <f t="shared" si="75"/>
        <v>1786.1</v>
      </c>
      <c r="I169" s="147">
        <v>0</v>
      </c>
      <c r="J169" s="147">
        <v>1786.1</v>
      </c>
      <c r="K169" s="147">
        <v>0</v>
      </c>
      <c r="L169" s="147">
        <v>0</v>
      </c>
      <c r="M169" s="147">
        <f t="shared" si="73"/>
        <v>100</v>
      </c>
      <c r="N169" s="147">
        <f t="shared" si="74"/>
        <v>0.1</v>
      </c>
      <c r="O169" s="147" t="str">
        <f t="shared" si="76"/>
        <v>-</v>
      </c>
      <c r="P169" s="147">
        <f t="shared" si="77"/>
        <v>0</v>
      </c>
      <c r="Q169" s="147">
        <f t="shared" si="78"/>
        <v>100</v>
      </c>
      <c r="R169" s="147">
        <f t="shared" si="79"/>
        <v>0.1</v>
      </c>
      <c r="S169" s="147" t="str">
        <f t="shared" si="66"/>
        <v>-</v>
      </c>
      <c r="T169" s="147">
        <f t="shared" si="80"/>
        <v>0</v>
      </c>
      <c r="U169" s="163"/>
      <c r="V169" s="92"/>
      <c r="W169" s="217"/>
      <c r="X169" s="64"/>
      <c r="Y169" s="218"/>
      <c r="Z169" s="218"/>
      <c r="AA169" s="64"/>
      <c r="AB169" s="219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</row>
    <row r="170" spans="1:118" s="11" customFormat="1" ht="78.75" customHeight="1" outlineLevel="1" x14ac:dyDescent="0.25">
      <c r="A170" s="138" t="s">
        <v>34</v>
      </c>
      <c r="B170" s="167" t="s">
        <v>525</v>
      </c>
      <c r="C170" s="147">
        <f t="shared" ref="C170:C177" si="81">SUM(D170:F170)</f>
        <v>0</v>
      </c>
      <c r="D170" s="147">
        <v>0</v>
      </c>
      <c r="E170" s="147">
        <v>0</v>
      </c>
      <c r="F170" s="147">
        <v>0</v>
      </c>
      <c r="G170" s="147">
        <v>0</v>
      </c>
      <c r="H170" s="147">
        <f t="shared" si="75"/>
        <v>0</v>
      </c>
      <c r="I170" s="147">
        <v>0</v>
      </c>
      <c r="J170" s="147">
        <v>0</v>
      </c>
      <c r="K170" s="147">
        <v>0</v>
      </c>
      <c r="L170" s="147">
        <v>0</v>
      </c>
      <c r="M170" s="147" t="str">
        <f t="shared" si="73"/>
        <v>-</v>
      </c>
      <c r="N170" s="147">
        <f t="shared" si="74"/>
        <v>0</v>
      </c>
      <c r="O170" s="147" t="str">
        <f t="shared" si="76"/>
        <v>-</v>
      </c>
      <c r="P170" s="147">
        <f t="shared" si="77"/>
        <v>0</v>
      </c>
      <c r="Q170" s="147" t="str">
        <f t="shared" si="78"/>
        <v>-</v>
      </c>
      <c r="R170" s="147">
        <f t="shared" si="79"/>
        <v>0</v>
      </c>
      <c r="S170" s="147" t="str">
        <f t="shared" si="66"/>
        <v>-</v>
      </c>
      <c r="T170" s="147">
        <f t="shared" si="80"/>
        <v>0</v>
      </c>
      <c r="U170" s="163"/>
      <c r="V170" s="92"/>
      <c r="W170" s="217"/>
      <c r="X170" s="64"/>
      <c r="Y170" s="218"/>
      <c r="Z170" s="218"/>
      <c r="AA170" s="64"/>
      <c r="AB170" s="219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  <c r="AW170" s="64"/>
      <c r="AX170" s="64"/>
      <c r="AY170" s="64"/>
      <c r="AZ170" s="64"/>
      <c r="BA170" s="64"/>
      <c r="BB170" s="64"/>
      <c r="BC170" s="64"/>
      <c r="BD170" s="64"/>
      <c r="BE170" s="64"/>
      <c r="BF170" s="64"/>
      <c r="BG170" s="64"/>
      <c r="BH170" s="64"/>
      <c r="BI170" s="64"/>
      <c r="BJ170" s="64"/>
      <c r="BK170" s="64"/>
      <c r="BL170" s="64"/>
      <c r="BM170" s="64"/>
      <c r="BN170" s="64"/>
      <c r="BO170" s="64"/>
      <c r="BP170" s="64"/>
      <c r="BQ170" s="64"/>
      <c r="BR170" s="64"/>
      <c r="BS170" s="64"/>
      <c r="BT170" s="64"/>
      <c r="BU170" s="64"/>
      <c r="BV170" s="64"/>
      <c r="BW170" s="64"/>
      <c r="BX170" s="64"/>
      <c r="BY170" s="64"/>
      <c r="BZ170" s="64"/>
      <c r="CA170" s="64"/>
      <c r="CB170" s="64"/>
      <c r="CC170" s="64"/>
      <c r="CD170" s="64"/>
      <c r="CE170" s="64"/>
      <c r="CF170" s="64"/>
      <c r="CG170" s="64"/>
      <c r="CH170" s="64"/>
      <c r="CI170" s="64"/>
      <c r="CJ170" s="64"/>
      <c r="CK170" s="64"/>
      <c r="CL170" s="64"/>
      <c r="CM170" s="64"/>
      <c r="CN170" s="64"/>
      <c r="CO170" s="64"/>
      <c r="CP170" s="64"/>
      <c r="CQ170" s="64"/>
      <c r="CR170" s="64"/>
      <c r="CS170" s="64"/>
      <c r="CT170" s="64"/>
      <c r="CU170" s="64"/>
      <c r="CV170" s="64"/>
      <c r="CW170" s="64"/>
      <c r="CX170" s="64"/>
      <c r="CY170" s="64"/>
      <c r="CZ170" s="64"/>
      <c r="DA170" s="64"/>
      <c r="DB170" s="64"/>
      <c r="DC170" s="64"/>
      <c r="DD170" s="64"/>
      <c r="DE170" s="64"/>
      <c r="DF170" s="64"/>
      <c r="DG170" s="64"/>
      <c r="DH170" s="64"/>
      <c r="DI170" s="64"/>
      <c r="DJ170" s="64"/>
      <c r="DK170" s="64"/>
      <c r="DL170" s="64"/>
      <c r="DM170" s="64"/>
      <c r="DN170" s="64"/>
    </row>
    <row r="171" spans="1:118" s="11" customFormat="1" ht="117.75" customHeight="1" outlineLevel="1" x14ac:dyDescent="0.25">
      <c r="A171" s="138" t="s">
        <v>35</v>
      </c>
      <c r="B171" s="167" t="s">
        <v>526</v>
      </c>
      <c r="C171" s="147">
        <f t="shared" si="81"/>
        <v>500</v>
      </c>
      <c r="D171" s="147">
        <f>D172</f>
        <v>500</v>
      </c>
      <c r="E171" s="147">
        <f>E172</f>
        <v>0</v>
      </c>
      <c r="F171" s="147">
        <f>F172</f>
        <v>0</v>
      </c>
      <c r="G171" s="147">
        <f>G172</f>
        <v>0</v>
      </c>
      <c r="H171" s="147">
        <f t="shared" si="75"/>
        <v>500</v>
      </c>
      <c r="I171" s="147">
        <f>I172</f>
        <v>500</v>
      </c>
      <c r="J171" s="147">
        <f>J172</f>
        <v>0</v>
      </c>
      <c r="K171" s="147">
        <f>K172</f>
        <v>0</v>
      </c>
      <c r="L171" s="147">
        <f>L172</f>
        <v>0</v>
      </c>
      <c r="M171" s="147">
        <f t="shared" si="73"/>
        <v>100</v>
      </c>
      <c r="N171" s="147">
        <f t="shared" si="74"/>
        <v>0</v>
      </c>
      <c r="O171" s="147">
        <f t="shared" si="76"/>
        <v>100</v>
      </c>
      <c r="P171" s="147">
        <f t="shared" si="77"/>
        <v>0</v>
      </c>
      <c r="Q171" s="147" t="str">
        <f t="shared" si="78"/>
        <v>-</v>
      </c>
      <c r="R171" s="147">
        <f t="shared" si="79"/>
        <v>0</v>
      </c>
      <c r="S171" s="147" t="str">
        <f t="shared" si="66"/>
        <v>-</v>
      </c>
      <c r="T171" s="147">
        <f t="shared" si="80"/>
        <v>0</v>
      </c>
      <c r="U171" s="163"/>
      <c r="V171" s="92"/>
      <c r="W171" s="217"/>
      <c r="X171" s="64"/>
      <c r="Y171" s="218"/>
      <c r="Z171" s="218"/>
      <c r="AA171" s="64"/>
      <c r="AB171" s="219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</row>
    <row r="172" spans="1:118" s="11" customFormat="1" ht="71.25" customHeight="1" outlineLevel="2" x14ac:dyDescent="0.25">
      <c r="A172" s="145" t="s">
        <v>117</v>
      </c>
      <c r="B172" s="213" t="s">
        <v>384</v>
      </c>
      <c r="C172" s="147">
        <f t="shared" si="81"/>
        <v>500</v>
      </c>
      <c r="D172" s="207">
        <v>500</v>
      </c>
      <c r="E172" s="207">
        <v>0</v>
      </c>
      <c r="F172" s="207">
        <v>0</v>
      </c>
      <c r="G172" s="207"/>
      <c r="H172" s="147">
        <f t="shared" si="75"/>
        <v>500</v>
      </c>
      <c r="I172" s="207">
        <v>500</v>
      </c>
      <c r="J172" s="207">
        <v>0</v>
      </c>
      <c r="K172" s="207">
        <v>0</v>
      </c>
      <c r="L172" s="207">
        <v>0</v>
      </c>
      <c r="M172" s="147">
        <f t="shared" si="73"/>
        <v>100</v>
      </c>
      <c r="N172" s="147">
        <f t="shared" si="74"/>
        <v>0</v>
      </c>
      <c r="O172" s="207">
        <f t="shared" si="76"/>
        <v>100</v>
      </c>
      <c r="P172" s="207">
        <f t="shared" si="77"/>
        <v>0</v>
      </c>
      <c r="Q172" s="147" t="str">
        <f t="shared" si="78"/>
        <v>-</v>
      </c>
      <c r="R172" s="147">
        <f t="shared" si="79"/>
        <v>0</v>
      </c>
      <c r="S172" s="147" t="str">
        <f t="shared" si="66"/>
        <v>-</v>
      </c>
      <c r="T172" s="147">
        <f t="shared" si="80"/>
        <v>0</v>
      </c>
      <c r="U172" s="163"/>
      <c r="V172" s="92"/>
      <c r="W172" s="217"/>
      <c r="X172" s="64"/>
      <c r="Y172" s="218"/>
      <c r="Z172" s="218"/>
      <c r="AA172" s="64"/>
      <c r="AB172" s="219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  <c r="AW172" s="64"/>
      <c r="AX172" s="64"/>
      <c r="AY172" s="64"/>
      <c r="AZ172" s="64"/>
      <c r="BA172" s="64"/>
      <c r="BB172" s="64"/>
      <c r="BC172" s="64"/>
      <c r="BD172" s="64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4"/>
      <c r="BR172" s="64"/>
      <c r="BS172" s="64"/>
      <c r="BT172" s="64"/>
      <c r="BU172" s="64"/>
      <c r="BV172" s="64"/>
      <c r="BW172" s="64"/>
      <c r="BX172" s="64"/>
      <c r="BY172" s="64"/>
      <c r="BZ172" s="64"/>
      <c r="CA172" s="64"/>
      <c r="CB172" s="64"/>
      <c r="CC172" s="64"/>
      <c r="CD172" s="64"/>
      <c r="CE172" s="64"/>
      <c r="CF172" s="64"/>
      <c r="CG172" s="64"/>
      <c r="CH172" s="64"/>
      <c r="CI172" s="64"/>
      <c r="CJ172" s="64"/>
      <c r="CK172" s="64"/>
      <c r="CL172" s="64"/>
      <c r="CM172" s="64"/>
      <c r="CN172" s="64"/>
      <c r="CO172" s="64"/>
      <c r="CP172" s="64"/>
      <c r="CQ172" s="64"/>
      <c r="CR172" s="64"/>
      <c r="CS172" s="64"/>
      <c r="CT172" s="64"/>
      <c r="CU172" s="64"/>
      <c r="CV172" s="64"/>
      <c r="CW172" s="64"/>
      <c r="CX172" s="64"/>
      <c r="CY172" s="64"/>
      <c r="CZ172" s="64"/>
      <c r="DA172" s="64"/>
      <c r="DB172" s="64"/>
      <c r="DC172" s="64"/>
      <c r="DD172" s="64"/>
      <c r="DE172" s="64"/>
      <c r="DF172" s="64"/>
      <c r="DG172" s="64"/>
      <c r="DH172" s="64"/>
      <c r="DI172" s="64"/>
      <c r="DJ172" s="64"/>
      <c r="DK172" s="64"/>
      <c r="DL172" s="64"/>
      <c r="DM172" s="64"/>
      <c r="DN172" s="64"/>
    </row>
    <row r="173" spans="1:118" s="11" customFormat="1" ht="78" customHeight="1" outlineLevel="1" x14ac:dyDescent="0.25">
      <c r="A173" s="145" t="s">
        <v>36</v>
      </c>
      <c r="B173" s="213" t="s">
        <v>527</v>
      </c>
      <c r="C173" s="147">
        <f t="shared" si="81"/>
        <v>700</v>
      </c>
      <c r="D173" s="207">
        <v>700</v>
      </c>
      <c r="E173" s="207">
        <v>0</v>
      </c>
      <c r="F173" s="207">
        <v>0</v>
      </c>
      <c r="G173" s="207"/>
      <c r="H173" s="147">
        <f t="shared" si="75"/>
        <v>0</v>
      </c>
      <c r="I173" s="207">
        <v>0</v>
      </c>
      <c r="J173" s="207">
        <v>0</v>
      </c>
      <c r="K173" s="207">
        <v>0</v>
      </c>
      <c r="L173" s="207">
        <v>0</v>
      </c>
      <c r="M173" s="147">
        <f t="shared" si="73"/>
        <v>0</v>
      </c>
      <c r="N173" s="147">
        <f t="shared" si="74"/>
        <v>700</v>
      </c>
      <c r="O173" s="207">
        <f t="shared" si="76"/>
        <v>0</v>
      </c>
      <c r="P173" s="207">
        <f t="shared" si="77"/>
        <v>700</v>
      </c>
      <c r="Q173" s="147" t="str">
        <f t="shared" si="78"/>
        <v>-</v>
      </c>
      <c r="R173" s="147">
        <f t="shared" si="79"/>
        <v>0</v>
      </c>
      <c r="S173" s="147" t="str">
        <f t="shared" si="66"/>
        <v>-</v>
      </c>
      <c r="T173" s="147">
        <f t="shared" si="80"/>
        <v>0</v>
      </c>
      <c r="U173" s="163"/>
      <c r="V173" s="92"/>
      <c r="W173" s="217"/>
      <c r="X173" s="64"/>
      <c r="Y173" s="218"/>
      <c r="Z173" s="218"/>
      <c r="AA173" s="64"/>
      <c r="AB173" s="219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  <c r="AW173" s="64"/>
      <c r="AX173" s="64"/>
      <c r="AY173" s="64"/>
      <c r="AZ173" s="64"/>
      <c r="BA173" s="64"/>
      <c r="BB173" s="64"/>
      <c r="BC173" s="64"/>
      <c r="BD173" s="64"/>
      <c r="BE173" s="64"/>
      <c r="BF173" s="64"/>
      <c r="BG173" s="64"/>
      <c r="BH173" s="64"/>
      <c r="BI173" s="64"/>
      <c r="BJ173" s="64"/>
      <c r="BK173" s="64"/>
      <c r="BL173" s="64"/>
      <c r="BM173" s="64"/>
      <c r="BN173" s="64"/>
      <c r="BO173" s="64"/>
      <c r="BP173" s="64"/>
      <c r="BQ173" s="64"/>
      <c r="BR173" s="64"/>
      <c r="BS173" s="64"/>
      <c r="BT173" s="64"/>
      <c r="BU173" s="64"/>
      <c r="BV173" s="64"/>
      <c r="BW173" s="64"/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64"/>
      <c r="CN173" s="64"/>
      <c r="CO173" s="64"/>
      <c r="CP173" s="64"/>
      <c r="CQ173" s="64"/>
      <c r="CR173" s="64"/>
      <c r="CS173" s="64"/>
      <c r="CT173" s="64"/>
      <c r="CU173" s="64"/>
      <c r="CV173" s="64"/>
      <c r="CW173" s="64"/>
      <c r="CX173" s="64"/>
      <c r="CY173" s="64"/>
      <c r="CZ173" s="64"/>
      <c r="DA173" s="64"/>
      <c r="DB173" s="64"/>
      <c r="DC173" s="64"/>
      <c r="DD173" s="64"/>
      <c r="DE173" s="64"/>
      <c r="DF173" s="64"/>
      <c r="DG173" s="64"/>
      <c r="DH173" s="64"/>
      <c r="DI173" s="64"/>
      <c r="DJ173" s="64"/>
      <c r="DK173" s="64"/>
      <c r="DL173" s="64"/>
      <c r="DM173" s="64"/>
      <c r="DN173" s="64"/>
    </row>
    <row r="174" spans="1:118" s="132" customFormat="1" ht="91.5" customHeight="1" x14ac:dyDescent="0.25">
      <c r="A174" s="304">
        <v>9</v>
      </c>
      <c r="B174" s="301" t="s">
        <v>295</v>
      </c>
      <c r="C174" s="302">
        <f t="shared" si="81"/>
        <v>689663.2</v>
      </c>
      <c r="D174" s="302">
        <f t="shared" ref="D174:L174" si="82">D175+D185+D188+D190</f>
        <v>151655.9</v>
      </c>
      <c r="E174" s="302">
        <f t="shared" si="82"/>
        <v>512873.4</v>
      </c>
      <c r="F174" s="302">
        <f t="shared" si="82"/>
        <v>25133.9</v>
      </c>
      <c r="G174" s="302">
        <f t="shared" si="82"/>
        <v>0</v>
      </c>
      <c r="H174" s="302">
        <f t="shared" si="82"/>
        <v>570529.9</v>
      </c>
      <c r="I174" s="302">
        <f t="shared" si="82"/>
        <v>33542.400000000001</v>
      </c>
      <c r="J174" s="302">
        <f t="shared" si="82"/>
        <v>511853.6</v>
      </c>
      <c r="K174" s="302">
        <f t="shared" si="82"/>
        <v>25133.9</v>
      </c>
      <c r="L174" s="302">
        <f t="shared" si="82"/>
        <v>0</v>
      </c>
      <c r="M174" s="302">
        <f t="shared" si="73"/>
        <v>82.7</v>
      </c>
      <c r="N174" s="302">
        <f t="shared" si="74"/>
        <v>119133.3</v>
      </c>
      <c r="O174" s="302">
        <f t="shared" si="76"/>
        <v>22.1</v>
      </c>
      <c r="P174" s="302">
        <f t="shared" si="77"/>
        <v>118113.5</v>
      </c>
      <c r="Q174" s="302">
        <f t="shared" si="78"/>
        <v>99.8</v>
      </c>
      <c r="R174" s="302">
        <f t="shared" si="79"/>
        <v>1019.8</v>
      </c>
      <c r="S174" s="302">
        <f t="shared" si="66"/>
        <v>100</v>
      </c>
      <c r="T174" s="302">
        <f t="shared" si="80"/>
        <v>0</v>
      </c>
      <c r="U174" s="329"/>
      <c r="V174" s="92"/>
      <c r="W174" s="217"/>
      <c r="X174" s="330"/>
      <c r="Y174" s="218"/>
      <c r="Z174" s="218"/>
      <c r="AA174" s="330"/>
      <c r="AB174" s="219"/>
      <c r="AC174" s="330"/>
      <c r="AD174" s="330"/>
      <c r="AE174" s="330"/>
      <c r="AF174" s="330"/>
      <c r="AG174" s="330"/>
      <c r="AH174" s="330"/>
      <c r="AI174" s="330"/>
      <c r="AJ174" s="330"/>
      <c r="AK174" s="330"/>
      <c r="AL174" s="330"/>
      <c r="AM174" s="330"/>
      <c r="AN174" s="330"/>
      <c r="AO174" s="330"/>
      <c r="AP174" s="330"/>
      <c r="AQ174" s="330"/>
      <c r="AR174" s="330"/>
      <c r="AS174" s="330"/>
      <c r="AT174" s="330"/>
      <c r="AU174" s="330"/>
      <c r="AV174" s="330"/>
      <c r="AW174" s="330"/>
      <c r="AX174" s="330"/>
      <c r="AY174" s="330"/>
      <c r="AZ174" s="330"/>
      <c r="BA174" s="330"/>
      <c r="BB174" s="330"/>
      <c r="BC174" s="330"/>
      <c r="BD174" s="330"/>
      <c r="BE174" s="330"/>
      <c r="BF174" s="330"/>
      <c r="BG174" s="330"/>
      <c r="BH174" s="330"/>
      <c r="BI174" s="330"/>
      <c r="BJ174" s="330"/>
      <c r="BK174" s="330"/>
      <c r="BL174" s="330"/>
      <c r="BM174" s="330"/>
      <c r="BN174" s="330"/>
      <c r="BO174" s="330"/>
      <c r="BP174" s="330"/>
      <c r="BQ174" s="330"/>
      <c r="BR174" s="330"/>
      <c r="BS174" s="330"/>
      <c r="BT174" s="330"/>
      <c r="BU174" s="330"/>
      <c r="BV174" s="330"/>
      <c r="BW174" s="330"/>
      <c r="BX174" s="330"/>
      <c r="BY174" s="330"/>
      <c r="BZ174" s="330"/>
      <c r="CA174" s="330"/>
      <c r="CB174" s="330"/>
      <c r="CC174" s="330"/>
      <c r="CD174" s="330"/>
      <c r="CE174" s="330"/>
      <c r="CF174" s="330"/>
      <c r="CG174" s="330"/>
      <c r="CH174" s="330"/>
      <c r="CI174" s="330"/>
      <c r="CJ174" s="330"/>
      <c r="CK174" s="330"/>
      <c r="CL174" s="330"/>
      <c r="CM174" s="330"/>
      <c r="CN174" s="330"/>
      <c r="CO174" s="330"/>
      <c r="CP174" s="330"/>
      <c r="CQ174" s="330"/>
      <c r="CR174" s="330"/>
      <c r="CS174" s="330"/>
      <c r="CT174" s="330"/>
      <c r="CU174" s="330"/>
      <c r="CV174" s="330"/>
      <c r="CW174" s="330"/>
      <c r="CX174" s="330"/>
      <c r="CY174" s="330"/>
      <c r="CZ174" s="330"/>
      <c r="DA174" s="330"/>
      <c r="DB174" s="330"/>
      <c r="DC174" s="330"/>
      <c r="DD174" s="330"/>
      <c r="DE174" s="330"/>
      <c r="DF174" s="330"/>
      <c r="DG174" s="330"/>
      <c r="DH174" s="330"/>
      <c r="DI174" s="330"/>
      <c r="DJ174" s="330"/>
      <c r="DK174" s="330"/>
      <c r="DL174" s="330"/>
      <c r="DM174" s="330"/>
      <c r="DN174" s="330"/>
    </row>
    <row r="175" spans="1:118" s="267" customFormat="1" ht="52.5" customHeight="1" outlineLevel="1" x14ac:dyDescent="0.25">
      <c r="A175" s="299"/>
      <c r="B175" s="134" t="s">
        <v>293</v>
      </c>
      <c r="C175" s="135">
        <f t="shared" si="81"/>
        <v>243042.4</v>
      </c>
      <c r="D175" s="135">
        <f>D176+D180+D181+D183</f>
        <v>130011.2</v>
      </c>
      <c r="E175" s="135">
        <f>E176+E180+E181+E183</f>
        <v>113031.2</v>
      </c>
      <c r="F175" s="135">
        <f>F176+F180+F181+F183</f>
        <v>0</v>
      </c>
      <c r="G175" s="135">
        <f>G176+G180+G181+G183</f>
        <v>0</v>
      </c>
      <c r="H175" s="135">
        <f t="shared" ref="H175:H185" si="83">SUM(I175:K175)</f>
        <v>125804.8</v>
      </c>
      <c r="I175" s="135">
        <f>I176+I180+I181+I183</f>
        <v>12773.6</v>
      </c>
      <c r="J175" s="135">
        <f>J176+J180+J181+J183</f>
        <v>113031.2</v>
      </c>
      <c r="K175" s="135">
        <f>K176+K180+K181+K183</f>
        <v>0</v>
      </c>
      <c r="L175" s="135">
        <f>L176+L180+L181+L183</f>
        <v>0</v>
      </c>
      <c r="M175" s="135">
        <f t="shared" si="73"/>
        <v>51.8</v>
      </c>
      <c r="N175" s="135">
        <f t="shared" si="74"/>
        <v>117237.6</v>
      </c>
      <c r="O175" s="135">
        <f t="shared" si="76"/>
        <v>9.8000000000000007</v>
      </c>
      <c r="P175" s="135">
        <f t="shared" si="77"/>
        <v>117237.6</v>
      </c>
      <c r="Q175" s="135">
        <f t="shared" si="78"/>
        <v>100</v>
      </c>
      <c r="R175" s="135">
        <f t="shared" si="79"/>
        <v>0</v>
      </c>
      <c r="S175" s="135" t="str">
        <f t="shared" si="66"/>
        <v>-</v>
      </c>
      <c r="T175" s="135">
        <f t="shared" si="80"/>
        <v>0</v>
      </c>
      <c r="U175" s="159"/>
      <c r="V175" s="92"/>
      <c r="W175" s="217"/>
      <c r="X175" s="282"/>
      <c r="Y175" s="157"/>
      <c r="Z175" s="157"/>
      <c r="AA175" s="282"/>
      <c r="AB175" s="219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82"/>
      <c r="AP175" s="282"/>
      <c r="AQ175" s="282"/>
      <c r="AR175" s="282"/>
      <c r="AS175" s="282"/>
      <c r="AT175" s="282"/>
      <c r="AU175" s="282"/>
      <c r="AV175" s="282"/>
      <c r="AW175" s="282"/>
      <c r="AX175" s="282"/>
      <c r="AY175" s="282"/>
      <c r="AZ175" s="282"/>
      <c r="BA175" s="282"/>
      <c r="BB175" s="282"/>
      <c r="BC175" s="282"/>
      <c r="BD175" s="282"/>
      <c r="BE175" s="282"/>
      <c r="BF175" s="282"/>
      <c r="BG175" s="282"/>
      <c r="BH175" s="282"/>
      <c r="BI175" s="282"/>
      <c r="BJ175" s="282"/>
      <c r="BK175" s="282"/>
      <c r="BL175" s="282"/>
      <c r="BM175" s="282"/>
      <c r="BN175" s="282"/>
      <c r="BO175" s="282"/>
      <c r="BP175" s="282"/>
      <c r="BQ175" s="282"/>
      <c r="BR175" s="282"/>
      <c r="BS175" s="282"/>
      <c r="BT175" s="282"/>
      <c r="BU175" s="282"/>
      <c r="BV175" s="282"/>
      <c r="BW175" s="282"/>
      <c r="BX175" s="282"/>
      <c r="BY175" s="282"/>
      <c r="BZ175" s="282"/>
      <c r="CA175" s="282"/>
      <c r="CB175" s="282"/>
      <c r="CC175" s="282"/>
      <c r="CD175" s="282"/>
      <c r="CE175" s="282"/>
      <c r="CF175" s="282"/>
      <c r="CG175" s="282"/>
      <c r="CH175" s="282"/>
      <c r="CI175" s="282"/>
      <c r="CJ175" s="282"/>
      <c r="CK175" s="282"/>
      <c r="CL175" s="282"/>
      <c r="CM175" s="282"/>
      <c r="CN175" s="282"/>
      <c r="CO175" s="282"/>
      <c r="CP175" s="282"/>
      <c r="CQ175" s="282"/>
      <c r="CR175" s="282"/>
      <c r="CS175" s="282"/>
      <c r="CT175" s="282"/>
      <c r="CU175" s="282"/>
      <c r="CV175" s="282"/>
      <c r="CW175" s="282"/>
      <c r="CX175" s="282"/>
      <c r="CY175" s="282"/>
      <c r="CZ175" s="282"/>
      <c r="DA175" s="282"/>
      <c r="DB175" s="282"/>
      <c r="DC175" s="282"/>
      <c r="DD175" s="282"/>
      <c r="DE175" s="282"/>
      <c r="DF175" s="282"/>
      <c r="DG175" s="282"/>
      <c r="DH175" s="282"/>
      <c r="DI175" s="282"/>
      <c r="DJ175" s="282"/>
      <c r="DK175" s="282"/>
      <c r="DL175" s="282"/>
      <c r="DM175" s="282"/>
      <c r="DN175" s="282"/>
    </row>
    <row r="176" spans="1:118" s="11" customFormat="1" ht="41.25" customHeight="1" outlineLevel="2" collapsed="1" x14ac:dyDescent="0.25">
      <c r="A176" s="294" t="s">
        <v>104</v>
      </c>
      <c r="B176" s="245" t="s">
        <v>663</v>
      </c>
      <c r="C176" s="147">
        <f t="shared" si="81"/>
        <v>231355.9</v>
      </c>
      <c r="D176" s="147">
        <f>D177+D178+D179</f>
        <v>119772.7</v>
      </c>
      <c r="E176" s="147">
        <f>E177+E178+E179</f>
        <v>111583.2</v>
      </c>
      <c r="F176" s="147">
        <f t="shared" ref="F176:L176" si="84">F177+F178</f>
        <v>0</v>
      </c>
      <c r="G176" s="147">
        <f t="shared" si="84"/>
        <v>0</v>
      </c>
      <c r="H176" s="147">
        <f t="shared" si="83"/>
        <v>116708</v>
      </c>
      <c r="I176" s="147">
        <f>I177+I178+I179</f>
        <v>5124.8</v>
      </c>
      <c r="J176" s="147">
        <f>J177+J178+J179</f>
        <v>111583.2</v>
      </c>
      <c r="K176" s="147">
        <f>K177+K178+K179</f>
        <v>0</v>
      </c>
      <c r="L176" s="147">
        <f t="shared" si="84"/>
        <v>0</v>
      </c>
      <c r="M176" s="147">
        <f t="shared" si="73"/>
        <v>50.4</v>
      </c>
      <c r="N176" s="147">
        <f t="shared" si="74"/>
        <v>114647.9</v>
      </c>
      <c r="O176" s="147">
        <f t="shared" si="76"/>
        <v>4.3</v>
      </c>
      <c r="P176" s="147">
        <f t="shared" si="77"/>
        <v>114647.9</v>
      </c>
      <c r="Q176" s="147">
        <f t="shared" si="78"/>
        <v>100</v>
      </c>
      <c r="R176" s="147">
        <f t="shared" si="79"/>
        <v>0</v>
      </c>
      <c r="S176" s="147"/>
      <c r="T176" s="147">
        <f t="shared" si="80"/>
        <v>0</v>
      </c>
      <c r="U176" s="163"/>
      <c r="V176" s="92"/>
      <c r="W176" s="217"/>
      <c r="X176" s="64"/>
      <c r="Y176" s="143"/>
      <c r="Z176" s="143"/>
      <c r="AA176" s="64"/>
      <c r="AB176" s="219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  <c r="AW176" s="64"/>
      <c r="AX176" s="64"/>
      <c r="AY176" s="64"/>
      <c r="AZ176" s="64"/>
      <c r="BA176" s="64"/>
      <c r="BB176" s="64"/>
      <c r="BC176" s="64"/>
      <c r="BD176" s="64"/>
      <c r="BE176" s="64"/>
      <c r="BF176" s="64"/>
      <c r="BG176" s="64"/>
      <c r="BH176" s="64"/>
      <c r="BI176" s="64"/>
      <c r="BJ176" s="64"/>
      <c r="BK176" s="64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/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</row>
    <row r="177" spans="1:118" s="11" customFormat="1" ht="33" hidden="1" customHeight="1" outlineLevel="3" x14ac:dyDescent="0.25">
      <c r="A177" s="295" t="s">
        <v>177</v>
      </c>
      <c r="B177" s="296" t="s">
        <v>84</v>
      </c>
      <c r="C177" s="147">
        <f t="shared" si="81"/>
        <v>270.60000000000002</v>
      </c>
      <c r="D177" s="147">
        <v>270.60000000000002</v>
      </c>
      <c r="E177" s="175">
        <v>0</v>
      </c>
      <c r="F177" s="175">
        <v>0</v>
      </c>
      <c r="G177" s="175">
        <v>0</v>
      </c>
      <c r="H177" s="175">
        <f t="shared" si="83"/>
        <v>270.60000000000002</v>
      </c>
      <c r="I177" s="175">
        <v>270.60000000000002</v>
      </c>
      <c r="J177" s="175">
        <v>0</v>
      </c>
      <c r="K177" s="175">
        <v>0</v>
      </c>
      <c r="L177" s="147">
        <v>0</v>
      </c>
      <c r="M177" s="147">
        <f t="shared" si="73"/>
        <v>100</v>
      </c>
      <c r="N177" s="147">
        <f t="shared" si="74"/>
        <v>0</v>
      </c>
      <c r="O177" s="147">
        <f t="shared" si="76"/>
        <v>100</v>
      </c>
      <c r="P177" s="147">
        <f t="shared" si="77"/>
        <v>0</v>
      </c>
      <c r="Q177" s="147" t="str">
        <f t="shared" si="78"/>
        <v>-</v>
      </c>
      <c r="R177" s="147">
        <f t="shared" si="79"/>
        <v>0</v>
      </c>
      <c r="S177" s="147" t="str">
        <f t="shared" ref="S177:S205" si="85">IFERROR(K177/F177*100,"-")</f>
        <v>-</v>
      </c>
      <c r="T177" s="147">
        <f t="shared" si="80"/>
        <v>0</v>
      </c>
      <c r="U177" s="163"/>
      <c r="V177" s="92"/>
      <c r="W177" s="217"/>
      <c r="X177" s="64"/>
      <c r="Y177" s="143"/>
      <c r="Z177" s="143"/>
      <c r="AA177" s="64"/>
      <c r="AB177" s="219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</row>
    <row r="178" spans="1:118" s="11" customFormat="1" ht="31.5" hidden="1" customHeight="1" outlineLevel="3" x14ac:dyDescent="0.25">
      <c r="A178" s="295" t="s">
        <v>178</v>
      </c>
      <c r="B178" s="296" t="s">
        <v>124</v>
      </c>
      <c r="C178" s="147">
        <f t="shared" ref="C178:C185" si="86">SUM(D178:F178)</f>
        <v>210162</v>
      </c>
      <c r="D178" s="175">
        <v>119502.1</v>
      </c>
      <c r="E178" s="175">
        <v>90659.9</v>
      </c>
      <c r="F178" s="175">
        <v>0</v>
      </c>
      <c r="G178" s="175">
        <v>0</v>
      </c>
      <c r="H178" s="175">
        <f t="shared" si="83"/>
        <v>95514.1</v>
      </c>
      <c r="I178" s="175">
        <v>4854.2</v>
      </c>
      <c r="J178" s="175">
        <v>90659.9</v>
      </c>
      <c r="K178" s="175">
        <v>0</v>
      </c>
      <c r="L178" s="147">
        <v>0</v>
      </c>
      <c r="M178" s="147">
        <f t="shared" si="73"/>
        <v>45.4</v>
      </c>
      <c r="N178" s="147">
        <f t="shared" si="74"/>
        <v>114647.9</v>
      </c>
      <c r="O178" s="147">
        <f t="shared" si="76"/>
        <v>4.0999999999999996</v>
      </c>
      <c r="P178" s="147">
        <f t="shared" si="77"/>
        <v>114647.9</v>
      </c>
      <c r="Q178" s="147">
        <f t="shared" si="78"/>
        <v>100</v>
      </c>
      <c r="R178" s="147">
        <f t="shared" si="79"/>
        <v>0</v>
      </c>
      <c r="S178" s="147" t="str">
        <f t="shared" si="85"/>
        <v>-</v>
      </c>
      <c r="T178" s="147">
        <f t="shared" si="80"/>
        <v>0</v>
      </c>
      <c r="U178" s="163"/>
      <c r="V178" s="92"/>
      <c r="W178" s="217"/>
      <c r="X178" s="64"/>
      <c r="Y178" s="143"/>
      <c r="Z178" s="143"/>
      <c r="AA178" s="64"/>
      <c r="AB178" s="219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</row>
    <row r="179" spans="1:118" s="11" customFormat="1" ht="99.75" hidden="1" customHeight="1" outlineLevel="3" x14ac:dyDescent="0.25">
      <c r="A179" s="295" t="s">
        <v>179</v>
      </c>
      <c r="B179" s="296" t="s">
        <v>665</v>
      </c>
      <c r="C179" s="147">
        <f t="shared" si="86"/>
        <v>20923.3</v>
      </c>
      <c r="D179" s="175">
        <v>0</v>
      </c>
      <c r="E179" s="175">
        <v>20923.3</v>
      </c>
      <c r="F179" s="175">
        <v>0</v>
      </c>
      <c r="G179" s="175">
        <v>0</v>
      </c>
      <c r="H179" s="175">
        <f t="shared" si="83"/>
        <v>20923.3</v>
      </c>
      <c r="I179" s="175">
        <v>0</v>
      </c>
      <c r="J179" s="175">
        <v>20923.3</v>
      </c>
      <c r="K179" s="175">
        <v>0</v>
      </c>
      <c r="L179" s="147">
        <v>0</v>
      </c>
      <c r="M179" s="147">
        <f t="shared" si="73"/>
        <v>100</v>
      </c>
      <c r="N179" s="147">
        <f t="shared" si="74"/>
        <v>0</v>
      </c>
      <c r="O179" s="147" t="str">
        <f t="shared" si="76"/>
        <v>-</v>
      </c>
      <c r="P179" s="147">
        <f t="shared" si="77"/>
        <v>0</v>
      </c>
      <c r="Q179" s="147">
        <f t="shared" si="78"/>
        <v>100</v>
      </c>
      <c r="R179" s="147">
        <f t="shared" si="79"/>
        <v>0</v>
      </c>
      <c r="S179" s="147" t="str">
        <f t="shared" si="85"/>
        <v>-</v>
      </c>
      <c r="T179" s="147">
        <f t="shared" si="80"/>
        <v>0</v>
      </c>
      <c r="U179" s="163"/>
      <c r="V179" s="92"/>
      <c r="W179" s="217"/>
      <c r="X179" s="64"/>
      <c r="Y179" s="143"/>
      <c r="Z179" s="143"/>
      <c r="AA179" s="64"/>
      <c r="AB179" s="219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64"/>
      <c r="CA179" s="64"/>
      <c r="CB179" s="64"/>
      <c r="CC179" s="64"/>
      <c r="CD179" s="64"/>
      <c r="CE179" s="64"/>
      <c r="CF179" s="64"/>
      <c r="CG179" s="64"/>
      <c r="CH179" s="64"/>
      <c r="CI179" s="64"/>
      <c r="CJ179" s="64"/>
      <c r="CK179" s="64"/>
      <c r="CL179" s="64"/>
      <c r="CM179" s="64"/>
      <c r="CN179" s="64"/>
      <c r="CO179" s="64"/>
      <c r="CP179" s="64"/>
      <c r="CQ179" s="64"/>
      <c r="CR179" s="64"/>
      <c r="CS179" s="64"/>
      <c r="CT179" s="64"/>
      <c r="CU179" s="64"/>
      <c r="CV179" s="64"/>
      <c r="CW179" s="64"/>
      <c r="CX179" s="64"/>
      <c r="CY179" s="64"/>
      <c r="CZ179" s="64"/>
      <c r="DA179" s="64"/>
      <c r="DB179" s="64"/>
      <c r="DC179" s="64"/>
      <c r="DD179" s="64"/>
      <c r="DE179" s="64"/>
      <c r="DF179" s="64"/>
      <c r="DG179" s="64"/>
      <c r="DH179" s="64"/>
      <c r="DI179" s="64"/>
      <c r="DJ179" s="64"/>
      <c r="DK179" s="64"/>
      <c r="DL179" s="64"/>
      <c r="DM179" s="64"/>
      <c r="DN179" s="64"/>
    </row>
    <row r="180" spans="1:118" s="11" customFormat="1" ht="85.5" customHeight="1" outlineLevel="2" x14ac:dyDescent="0.25">
      <c r="A180" s="295" t="s">
        <v>105</v>
      </c>
      <c r="B180" s="245" t="s">
        <v>666</v>
      </c>
      <c r="C180" s="147">
        <f t="shared" si="86"/>
        <v>0</v>
      </c>
      <c r="D180" s="147">
        <v>0</v>
      </c>
      <c r="E180" s="147">
        <v>0</v>
      </c>
      <c r="F180" s="147">
        <v>0</v>
      </c>
      <c r="G180" s="147">
        <v>0</v>
      </c>
      <c r="H180" s="147">
        <f t="shared" si="83"/>
        <v>0</v>
      </c>
      <c r="I180" s="147">
        <v>0</v>
      </c>
      <c r="J180" s="147">
        <v>0</v>
      </c>
      <c r="K180" s="147">
        <v>0</v>
      </c>
      <c r="L180" s="147">
        <v>0</v>
      </c>
      <c r="M180" s="147" t="str">
        <f t="shared" si="73"/>
        <v>-</v>
      </c>
      <c r="N180" s="147">
        <f t="shared" si="74"/>
        <v>0</v>
      </c>
      <c r="O180" s="147" t="str">
        <f t="shared" si="76"/>
        <v>-</v>
      </c>
      <c r="P180" s="147">
        <f t="shared" si="77"/>
        <v>0</v>
      </c>
      <c r="Q180" s="147" t="str">
        <f t="shared" si="78"/>
        <v>-</v>
      </c>
      <c r="R180" s="147">
        <f t="shared" si="79"/>
        <v>0</v>
      </c>
      <c r="S180" s="147" t="str">
        <f t="shared" si="85"/>
        <v>-</v>
      </c>
      <c r="T180" s="147">
        <f t="shared" si="80"/>
        <v>0</v>
      </c>
      <c r="U180" s="163"/>
      <c r="V180" s="92"/>
      <c r="W180" s="217"/>
      <c r="X180" s="64"/>
      <c r="Y180" s="143"/>
      <c r="Z180" s="143"/>
      <c r="AA180" s="64"/>
      <c r="AB180" s="219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N180" s="64"/>
      <c r="BO180" s="64"/>
      <c r="BP180" s="64"/>
      <c r="BQ180" s="64"/>
      <c r="BR180" s="64"/>
      <c r="BS180" s="64"/>
      <c r="BT180" s="64"/>
      <c r="BU180" s="64"/>
      <c r="BV180" s="64"/>
      <c r="BW180" s="64"/>
      <c r="BX180" s="64"/>
      <c r="BY180" s="64"/>
      <c r="BZ180" s="64"/>
      <c r="CA180" s="64"/>
      <c r="CB180" s="64"/>
      <c r="CC180" s="64"/>
      <c r="CD180" s="64"/>
      <c r="CE180" s="64"/>
      <c r="CF180" s="64"/>
      <c r="CG180" s="64"/>
      <c r="CH180" s="64"/>
      <c r="CI180" s="64"/>
      <c r="CJ180" s="64"/>
      <c r="CK180" s="64"/>
      <c r="CL180" s="64"/>
      <c r="CM180" s="64"/>
      <c r="CN180" s="64"/>
      <c r="CO180" s="64"/>
      <c r="CP180" s="64"/>
      <c r="CQ180" s="64"/>
      <c r="CR180" s="64"/>
      <c r="CS180" s="64"/>
      <c r="CT180" s="64"/>
      <c r="CU180" s="64"/>
      <c r="CV180" s="64"/>
      <c r="CW180" s="64"/>
      <c r="CX180" s="64"/>
      <c r="CY180" s="64"/>
      <c r="CZ180" s="64"/>
      <c r="DA180" s="64"/>
      <c r="DB180" s="64"/>
      <c r="DC180" s="64"/>
      <c r="DD180" s="64"/>
      <c r="DE180" s="64"/>
      <c r="DF180" s="64"/>
      <c r="DG180" s="64"/>
      <c r="DH180" s="64"/>
      <c r="DI180" s="64"/>
      <c r="DJ180" s="64"/>
      <c r="DK180" s="64"/>
      <c r="DL180" s="64"/>
      <c r="DM180" s="64"/>
      <c r="DN180" s="64"/>
    </row>
    <row r="181" spans="1:118" s="11" customFormat="1" ht="52.5" customHeight="1" outlineLevel="2" collapsed="1" x14ac:dyDescent="0.25">
      <c r="A181" s="295" t="s">
        <v>106</v>
      </c>
      <c r="B181" s="245" t="s">
        <v>664</v>
      </c>
      <c r="C181" s="147">
        <f t="shared" si="86"/>
        <v>9716.2999999999993</v>
      </c>
      <c r="D181" s="147">
        <f>D182</f>
        <v>9716.2999999999993</v>
      </c>
      <c r="E181" s="147">
        <f>E182</f>
        <v>0</v>
      </c>
      <c r="F181" s="147">
        <f>F182</f>
        <v>0</v>
      </c>
      <c r="G181" s="147">
        <f>G182</f>
        <v>0</v>
      </c>
      <c r="H181" s="147">
        <f t="shared" si="83"/>
        <v>7126.8</v>
      </c>
      <c r="I181" s="147">
        <f>I182</f>
        <v>7126.8</v>
      </c>
      <c r="J181" s="147">
        <f>J182</f>
        <v>0</v>
      </c>
      <c r="K181" s="147">
        <f>K182</f>
        <v>0</v>
      </c>
      <c r="L181" s="147">
        <f>L182</f>
        <v>0</v>
      </c>
      <c r="M181" s="147">
        <f t="shared" si="73"/>
        <v>73.3</v>
      </c>
      <c r="N181" s="147">
        <f t="shared" si="74"/>
        <v>2589.5</v>
      </c>
      <c r="O181" s="147">
        <f t="shared" si="76"/>
        <v>73.3</v>
      </c>
      <c r="P181" s="147">
        <f t="shared" si="77"/>
        <v>2589.5</v>
      </c>
      <c r="Q181" s="147" t="str">
        <f t="shared" si="78"/>
        <v>-</v>
      </c>
      <c r="R181" s="147">
        <f t="shared" si="79"/>
        <v>0</v>
      </c>
      <c r="S181" s="147" t="str">
        <f t="shared" si="85"/>
        <v>-</v>
      </c>
      <c r="T181" s="147">
        <f t="shared" si="80"/>
        <v>0</v>
      </c>
      <c r="U181" s="163"/>
      <c r="V181" s="92"/>
      <c r="W181" s="217"/>
      <c r="X181" s="64"/>
      <c r="Y181" s="143"/>
      <c r="Z181" s="143"/>
      <c r="AA181" s="64"/>
      <c r="AB181" s="219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  <c r="AW181" s="64"/>
      <c r="AX181" s="64"/>
      <c r="AY181" s="64"/>
      <c r="AZ181" s="64"/>
      <c r="BA181" s="64"/>
      <c r="BB181" s="64"/>
      <c r="BC181" s="64"/>
      <c r="BD181" s="64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4"/>
      <c r="BR181" s="64"/>
      <c r="BS181" s="64"/>
      <c r="BT181" s="64"/>
      <c r="BU181" s="64"/>
      <c r="BV181" s="64"/>
      <c r="BW181" s="64"/>
      <c r="BX181" s="64"/>
      <c r="BY181" s="64"/>
      <c r="BZ181" s="64"/>
      <c r="CA181" s="64"/>
      <c r="CB181" s="64"/>
      <c r="CC181" s="64"/>
      <c r="CD181" s="64"/>
      <c r="CE181" s="64"/>
      <c r="CF181" s="64"/>
      <c r="CG181" s="64"/>
      <c r="CH181" s="64"/>
      <c r="CI181" s="64"/>
      <c r="CJ181" s="64"/>
      <c r="CK181" s="64"/>
      <c r="CL181" s="64"/>
      <c r="CM181" s="64"/>
      <c r="CN181" s="64"/>
      <c r="CO181" s="64"/>
      <c r="CP181" s="64"/>
      <c r="CQ181" s="64"/>
      <c r="CR181" s="64"/>
      <c r="CS181" s="64"/>
      <c r="CT181" s="64"/>
      <c r="CU181" s="64"/>
      <c r="CV181" s="64"/>
      <c r="CW181" s="64"/>
      <c r="CX181" s="64"/>
      <c r="CY181" s="64"/>
      <c r="CZ181" s="64"/>
      <c r="DA181" s="64"/>
      <c r="DB181" s="64"/>
      <c r="DC181" s="64"/>
      <c r="DD181" s="64"/>
      <c r="DE181" s="64"/>
      <c r="DF181" s="64"/>
      <c r="DG181" s="64"/>
      <c r="DH181" s="64"/>
      <c r="DI181" s="64"/>
      <c r="DJ181" s="64"/>
      <c r="DK181" s="64"/>
      <c r="DL181" s="64"/>
      <c r="DM181" s="64"/>
      <c r="DN181" s="64"/>
    </row>
    <row r="182" spans="1:118" s="11" customFormat="1" ht="97.5" hidden="1" customHeight="1" outlineLevel="3" x14ac:dyDescent="0.25">
      <c r="A182" s="295" t="s">
        <v>139</v>
      </c>
      <c r="B182" s="296" t="s">
        <v>403</v>
      </c>
      <c r="C182" s="147">
        <f t="shared" si="86"/>
        <v>9716.2999999999993</v>
      </c>
      <c r="D182" s="147">
        <v>9716.2999999999993</v>
      </c>
      <c r="E182" s="147">
        <v>0</v>
      </c>
      <c r="F182" s="147">
        <v>0</v>
      </c>
      <c r="G182" s="147">
        <v>0</v>
      </c>
      <c r="H182" s="147">
        <f t="shared" si="83"/>
        <v>7126.8</v>
      </c>
      <c r="I182" s="147">
        <v>7126.8</v>
      </c>
      <c r="J182" s="147">
        <v>0</v>
      </c>
      <c r="K182" s="147">
        <v>0</v>
      </c>
      <c r="L182" s="147">
        <v>0</v>
      </c>
      <c r="M182" s="147">
        <f t="shared" si="73"/>
        <v>73.3</v>
      </c>
      <c r="N182" s="147">
        <v>0</v>
      </c>
      <c r="O182" s="147">
        <f t="shared" si="76"/>
        <v>73.3</v>
      </c>
      <c r="P182" s="147">
        <f t="shared" si="77"/>
        <v>2589.5</v>
      </c>
      <c r="Q182" s="147" t="str">
        <f t="shared" si="78"/>
        <v>-</v>
      </c>
      <c r="R182" s="147">
        <f t="shared" si="79"/>
        <v>0</v>
      </c>
      <c r="S182" s="147" t="str">
        <f t="shared" si="85"/>
        <v>-</v>
      </c>
      <c r="T182" s="147">
        <f t="shared" si="80"/>
        <v>0</v>
      </c>
      <c r="U182" s="163"/>
      <c r="V182" s="92"/>
      <c r="W182" s="217"/>
      <c r="X182" s="64"/>
      <c r="Y182" s="143"/>
      <c r="Z182" s="143"/>
      <c r="AA182" s="64"/>
      <c r="AB182" s="219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  <c r="BM182" s="64"/>
      <c r="BN182" s="64"/>
      <c r="BO182" s="64"/>
      <c r="BP182" s="64"/>
      <c r="BQ182" s="64"/>
      <c r="BR182" s="64"/>
      <c r="BS182" s="64"/>
      <c r="BT182" s="64"/>
      <c r="BU182" s="64"/>
      <c r="BV182" s="64"/>
      <c r="BW182" s="64"/>
      <c r="BX182" s="64"/>
      <c r="BY182" s="64"/>
      <c r="BZ182" s="64"/>
      <c r="CA182" s="64"/>
      <c r="CB182" s="64"/>
      <c r="CC182" s="64"/>
      <c r="CD182" s="64"/>
      <c r="CE182" s="64"/>
      <c r="CF182" s="64"/>
      <c r="CG182" s="64"/>
      <c r="CH182" s="64"/>
      <c r="CI182" s="64"/>
      <c r="CJ182" s="64"/>
      <c r="CK182" s="64"/>
      <c r="CL182" s="64"/>
      <c r="CM182" s="64"/>
      <c r="CN182" s="64"/>
      <c r="CO182" s="64"/>
      <c r="CP182" s="64"/>
      <c r="CQ182" s="64"/>
      <c r="CR182" s="64"/>
      <c r="CS182" s="64"/>
      <c r="CT182" s="64"/>
      <c r="CU182" s="64"/>
      <c r="CV182" s="64"/>
      <c r="CW182" s="64"/>
      <c r="CX182" s="64"/>
      <c r="CY182" s="64"/>
      <c r="CZ182" s="64"/>
      <c r="DA182" s="64"/>
      <c r="DB182" s="64"/>
      <c r="DC182" s="64"/>
      <c r="DD182" s="64"/>
      <c r="DE182" s="64"/>
      <c r="DF182" s="64"/>
      <c r="DG182" s="64"/>
      <c r="DH182" s="64"/>
      <c r="DI182" s="64"/>
      <c r="DJ182" s="64"/>
      <c r="DK182" s="64"/>
      <c r="DL182" s="64"/>
      <c r="DM182" s="64"/>
      <c r="DN182" s="64"/>
    </row>
    <row r="183" spans="1:118" s="11" customFormat="1" ht="111" customHeight="1" outlineLevel="2" collapsed="1" x14ac:dyDescent="0.25">
      <c r="A183" s="295" t="s">
        <v>107</v>
      </c>
      <c r="B183" s="297" t="s">
        <v>667</v>
      </c>
      <c r="C183" s="147">
        <f t="shared" si="86"/>
        <v>1970.2</v>
      </c>
      <c r="D183" s="147">
        <f>D184</f>
        <v>522.20000000000005</v>
      </c>
      <c r="E183" s="147">
        <f>E184</f>
        <v>1448</v>
      </c>
      <c r="F183" s="147">
        <v>0</v>
      </c>
      <c r="G183" s="147">
        <v>0</v>
      </c>
      <c r="H183" s="147">
        <f t="shared" si="83"/>
        <v>1970</v>
      </c>
      <c r="I183" s="147">
        <f>I184</f>
        <v>522</v>
      </c>
      <c r="J183" s="147">
        <f>J184</f>
        <v>1448</v>
      </c>
      <c r="K183" s="147">
        <v>0</v>
      </c>
      <c r="L183" s="147">
        <v>0</v>
      </c>
      <c r="M183" s="147">
        <f t="shared" si="73"/>
        <v>100</v>
      </c>
      <c r="N183" s="147">
        <v>0</v>
      </c>
      <c r="O183" s="147">
        <f t="shared" si="76"/>
        <v>100</v>
      </c>
      <c r="P183" s="147">
        <f t="shared" si="77"/>
        <v>0.2</v>
      </c>
      <c r="Q183" s="147">
        <f t="shared" si="78"/>
        <v>100</v>
      </c>
      <c r="R183" s="147">
        <f t="shared" si="79"/>
        <v>0</v>
      </c>
      <c r="S183" s="147" t="str">
        <f t="shared" si="85"/>
        <v>-</v>
      </c>
      <c r="T183" s="147">
        <f t="shared" si="80"/>
        <v>0</v>
      </c>
      <c r="U183" s="163"/>
      <c r="V183" s="92"/>
      <c r="W183" s="217"/>
      <c r="X183" s="64"/>
      <c r="Y183" s="143"/>
      <c r="Z183" s="143"/>
      <c r="AA183" s="64"/>
      <c r="AB183" s="219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  <c r="BM183" s="64"/>
      <c r="BN183" s="64"/>
      <c r="BO183" s="64"/>
      <c r="BP183" s="64"/>
      <c r="BQ183" s="64"/>
      <c r="BR183" s="64"/>
      <c r="BS183" s="64"/>
      <c r="BT183" s="64"/>
      <c r="BU183" s="64"/>
      <c r="BV183" s="64"/>
      <c r="BW183" s="64"/>
      <c r="BX183" s="64"/>
      <c r="BY183" s="64"/>
      <c r="BZ183" s="64"/>
      <c r="CA183" s="64"/>
      <c r="CB183" s="64"/>
      <c r="CC183" s="64"/>
      <c r="CD183" s="64"/>
      <c r="CE183" s="64"/>
      <c r="CF183" s="64"/>
      <c r="CG183" s="64"/>
      <c r="CH183" s="64"/>
      <c r="CI183" s="64"/>
      <c r="CJ183" s="64"/>
      <c r="CK183" s="64"/>
      <c r="CL183" s="64"/>
      <c r="CM183" s="64"/>
      <c r="CN183" s="64"/>
      <c r="CO183" s="64"/>
      <c r="CP183" s="64"/>
      <c r="CQ183" s="64"/>
      <c r="CR183" s="64"/>
      <c r="CS183" s="64"/>
      <c r="CT183" s="64"/>
      <c r="CU183" s="64"/>
      <c r="CV183" s="64"/>
      <c r="CW183" s="64"/>
      <c r="CX183" s="64"/>
      <c r="CY183" s="64"/>
      <c r="CZ183" s="64"/>
      <c r="DA183" s="64"/>
      <c r="DB183" s="64"/>
      <c r="DC183" s="64"/>
      <c r="DD183" s="64"/>
      <c r="DE183" s="64"/>
      <c r="DF183" s="64"/>
      <c r="DG183" s="64"/>
      <c r="DH183" s="64"/>
      <c r="DI183" s="64"/>
      <c r="DJ183" s="64"/>
      <c r="DK183" s="64"/>
      <c r="DL183" s="64"/>
      <c r="DM183" s="64"/>
      <c r="DN183" s="64"/>
    </row>
    <row r="184" spans="1:118" s="11" customFormat="1" ht="54" hidden="1" customHeight="1" outlineLevel="3" x14ac:dyDescent="0.25">
      <c r="A184" s="295" t="s">
        <v>669</v>
      </c>
      <c r="B184" s="298" t="s">
        <v>668</v>
      </c>
      <c r="C184" s="147">
        <f>SUM(D184:F184)</f>
        <v>1970.2</v>
      </c>
      <c r="D184" s="147">
        <v>522.20000000000005</v>
      </c>
      <c r="E184" s="147">
        <v>1448</v>
      </c>
      <c r="F184" s="147">
        <v>0</v>
      </c>
      <c r="G184" s="147">
        <v>0</v>
      </c>
      <c r="H184" s="147">
        <f t="shared" si="83"/>
        <v>1970</v>
      </c>
      <c r="I184" s="147">
        <v>522</v>
      </c>
      <c r="J184" s="147">
        <v>1448</v>
      </c>
      <c r="K184" s="147">
        <v>0</v>
      </c>
      <c r="L184" s="147">
        <v>0</v>
      </c>
      <c r="M184" s="147">
        <f t="shared" si="73"/>
        <v>100</v>
      </c>
      <c r="N184" s="147">
        <v>0</v>
      </c>
      <c r="O184" s="147">
        <f t="shared" si="76"/>
        <v>100</v>
      </c>
      <c r="P184" s="147">
        <f t="shared" si="77"/>
        <v>0.2</v>
      </c>
      <c r="Q184" s="147">
        <f t="shared" si="78"/>
        <v>100</v>
      </c>
      <c r="R184" s="147">
        <f t="shared" si="79"/>
        <v>0</v>
      </c>
      <c r="S184" s="147" t="str">
        <f t="shared" si="85"/>
        <v>-</v>
      </c>
      <c r="T184" s="147">
        <f t="shared" si="80"/>
        <v>0</v>
      </c>
      <c r="U184" s="163"/>
      <c r="V184" s="92"/>
      <c r="W184" s="217"/>
      <c r="X184" s="64"/>
      <c r="Y184" s="143"/>
      <c r="Z184" s="143"/>
      <c r="AA184" s="64"/>
      <c r="AB184" s="219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4"/>
      <c r="BR184" s="64"/>
      <c r="BS184" s="64"/>
      <c r="BT184" s="64"/>
      <c r="BU184" s="64"/>
      <c r="BV184" s="64"/>
      <c r="BW184" s="64"/>
      <c r="BX184" s="64"/>
      <c r="BY184" s="64"/>
      <c r="BZ184" s="64"/>
      <c r="CA184" s="64"/>
      <c r="CB184" s="64"/>
      <c r="CC184" s="64"/>
      <c r="CD184" s="64"/>
      <c r="CE184" s="64"/>
      <c r="CF184" s="64"/>
      <c r="CG184" s="64"/>
      <c r="CH184" s="64"/>
      <c r="CI184" s="64"/>
      <c r="CJ184" s="64"/>
      <c r="CK184" s="64"/>
      <c r="CL184" s="64"/>
      <c r="CM184" s="64"/>
      <c r="CN184" s="64"/>
      <c r="CO184" s="64"/>
      <c r="CP184" s="64"/>
      <c r="CQ184" s="64"/>
      <c r="CR184" s="64"/>
      <c r="CS184" s="64"/>
      <c r="CT184" s="64"/>
      <c r="CU184" s="64"/>
      <c r="CV184" s="64"/>
      <c r="CW184" s="64"/>
      <c r="CX184" s="64"/>
      <c r="CY184" s="64"/>
      <c r="CZ184" s="64"/>
      <c r="DA184" s="64"/>
      <c r="DB184" s="64"/>
      <c r="DC184" s="64"/>
      <c r="DD184" s="64"/>
      <c r="DE184" s="64"/>
      <c r="DF184" s="64"/>
      <c r="DG184" s="64"/>
      <c r="DH184" s="64"/>
      <c r="DI184" s="64"/>
      <c r="DJ184" s="64"/>
      <c r="DK184" s="64"/>
      <c r="DL184" s="64"/>
      <c r="DM184" s="64"/>
      <c r="DN184" s="64"/>
    </row>
    <row r="185" spans="1:118" s="267" customFormat="1" ht="53.25" customHeight="1" outlineLevel="1" x14ac:dyDescent="0.25">
      <c r="A185" s="272"/>
      <c r="B185" s="134" t="s">
        <v>85</v>
      </c>
      <c r="C185" s="135">
        <f t="shared" si="86"/>
        <v>4736.8999999999996</v>
      </c>
      <c r="D185" s="135">
        <f>D186</f>
        <v>1035.2</v>
      </c>
      <c r="E185" s="135">
        <f t="shared" ref="E185:L186" si="87">E186</f>
        <v>3701.7</v>
      </c>
      <c r="F185" s="135">
        <f t="shared" si="87"/>
        <v>0</v>
      </c>
      <c r="G185" s="135">
        <f t="shared" si="87"/>
        <v>0</v>
      </c>
      <c r="H185" s="135">
        <f t="shared" si="83"/>
        <v>4736.8999999999996</v>
      </c>
      <c r="I185" s="135">
        <f t="shared" si="87"/>
        <v>1035.2</v>
      </c>
      <c r="J185" s="135">
        <f t="shared" si="87"/>
        <v>3701.7</v>
      </c>
      <c r="K185" s="135">
        <f t="shared" si="87"/>
        <v>0</v>
      </c>
      <c r="L185" s="135">
        <f t="shared" si="87"/>
        <v>0</v>
      </c>
      <c r="M185" s="135">
        <f t="shared" si="73"/>
        <v>100</v>
      </c>
      <c r="N185" s="135">
        <f t="shared" ref="N185:N216" si="88">C185-H185</f>
        <v>0</v>
      </c>
      <c r="O185" s="135">
        <f t="shared" si="76"/>
        <v>100</v>
      </c>
      <c r="P185" s="135">
        <f t="shared" si="77"/>
        <v>0</v>
      </c>
      <c r="Q185" s="135">
        <f t="shared" si="78"/>
        <v>100</v>
      </c>
      <c r="R185" s="135">
        <f t="shared" si="79"/>
        <v>0</v>
      </c>
      <c r="S185" s="135" t="str">
        <f t="shared" si="85"/>
        <v>-</v>
      </c>
      <c r="T185" s="135">
        <f t="shared" si="80"/>
        <v>0</v>
      </c>
      <c r="U185" s="159"/>
      <c r="V185" s="92"/>
      <c r="W185" s="217"/>
      <c r="X185" s="282"/>
      <c r="Y185" s="157"/>
      <c r="Z185" s="157"/>
      <c r="AA185" s="282"/>
      <c r="AB185" s="219"/>
      <c r="AC185" s="282"/>
      <c r="AD185" s="282"/>
      <c r="AE185" s="282"/>
      <c r="AF185" s="282"/>
      <c r="AG185" s="282"/>
      <c r="AH185" s="282"/>
      <c r="AI185" s="282"/>
      <c r="AJ185" s="282"/>
      <c r="AK185" s="282"/>
      <c r="AL185" s="282"/>
      <c r="AM185" s="282"/>
      <c r="AN185" s="282"/>
      <c r="AO185" s="282"/>
      <c r="AP185" s="282"/>
      <c r="AQ185" s="282"/>
      <c r="AR185" s="282"/>
      <c r="AS185" s="282"/>
      <c r="AT185" s="282"/>
      <c r="AU185" s="282"/>
      <c r="AV185" s="282"/>
      <c r="AW185" s="282"/>
      <c r="AX185" s="282"/>
      <c r="AY185" s="282"/>
      <c r="AZ185" s="282"/>
      <c r="BA185" s="282"/>
      <c r="BB185" s="282"/>
      <c r="BC185" s="282"/>
      <c r="BD185" s="282"/>
      <c r="BE185" s="282"/>
      <c r="BF185" s="282"/>
      <c r="BG185" s="282"/>
      <c r="BH185" s="282"/>
      <c r="BI185" s="282"/>
      <c r="BJ185" s="282"/>
      <c r="BK185" s="282"/>
      <c r="BL185" s="282"/>
      <c r="BM185" s="282"/>
      <c r="BN185" s="282"/>
      <c r="BO185" s="282"/>
      <c r="BP185" s="282"/>
      <c r="BQ185" s="282"/>
      <c r="BR185" s="282"/>
      <c r="BS185" s="282"/>
      <c r="BT185" s="282"/>
      <c r="BU185" s="282"/>
      <c r="BV185" s="282"/>
      <c r="BW185" s="282"/>
      <c r="BX185" s="282"/>
      <c r="BY185" s="282"/>
      <c r="BZ185" s="282"/>
      <c r="CA185" s="282"/>
      <c r="CB185" s="282"/>
      <c r="CC185" s="282"/>
      <c r="CD185" s="282"/>
      <c r="CE185" s="282"/>
      <c r="CF185" s="282"/>
      <c r="CG185" s="282"/>
      <c r="CH185" s="282"/>
      <c r="CI185" s="282"/>
      <c r="CJ185" s="282"/>
      <c r="CK185" s="282"/>
      <c r="CL185" s="282"/>
      <c r="CM185" s="282"/>
      <c r="CN185" s="282"/>
      <c r="CO185" s="282"/>
      <c r="CP185" s="282"/>
      <c r="CQ185" s="282"/>
      <c r="CR185" s="282"/>
      <c r="CS185" s="282"/>
      <c r="CT185" s="282"/>
      <c r="CU185" s="282"/>
      <c r="CV185" s="282"/>
      <c r="CW185" s="282"/>
      <c r="CX185" s="282"/>
      <c r="CY185" s="282"/>
      <c r="CZ185" s="282"/>
      <c r="DA185" s="282"/>
      <c r="DB185" s="282"/>
      <c r="DC185" s="282"/>
      <c r="DD185" s="282"/>
      <c r="DE185" s="282"/>
      <c r="DF185" s="282"/>
      <c r="DG185" s="282"/>
      <c r="DH185" s="282"/>
      <c r="DI185" s="282"/>
      <c r="DJ185" s="282"/>
      <c r="DK185" s="282"/>
      <c r="DL185" s="282"/>
      <c r="DM185" s="282"/>
      <c r="DN185" s="282"/>
    </row>
    <row r="186" spans="1:118" s="11" customFormat="1" ht="54.75" customHeight="1" outlineLevel="2" collapsed="1" x14ac:dyDescent="0.25">
      <c r="A186" s="253" t="s">
        <v>114</v>
      </c>
      <c r="B186" s="237" t="s">
        <v>670</v>
      </c>
      <c r="C186" s="175">
        <f t="shared" ref="C186:C195" si="89">SUM(D186:F186)</f>
        <v>4736.8999999999996</v>
      </c>
      <c r="D186" s="175">
        <f>D187</f>
        <v>1035.2</v>
      </c>
      <c r="E186" s="175">
        <f t="shared" si="87"/>
        <v>3701.7</v>
      </c>
      <c r="F186" s="175">
        <f t="shared" si="87"/>
        <v>0</v>
      </c>
      <c r="G186" s="175">
        <f t="shared" si="87"/>
        <v>0</v>
      </c>
      <c r="H186" s="175">
        <f t="shared" ref="H186:H195" si="90">SUM(I186:K186)</f>
        <v>4736.8999999999996</v>
      </c>
      <c r="I186" s="175">
        <f>I187</f>
        <v>1035.2</v>
      </c>
      <c r="J186" s="175">
        <f t="shared" si="87"/>
        <v>3701.7</v>
      </c>
      <c r="K186" s="175">
        <f t="shared" si="87"/>
        <v>0</v>
      </c>
      <c r="L186" s="175">
        <f t="shared" si="87"/>
        <v>0</v>
      </c>
      <c r="M186" s="175">
        <f t="shared" si="73"/>
        <v>100</v>
      </c>
      <c r="N186" s="175">
        <f t="shared" si="88"/>
        <v>0</v>
      </c>
      <c r="O186" s="175">
        <f t="shared" si="76"/>
        <v>100</v>
      </c>
      <c r="P186" s="175">
        <f t="shared" si="77"/>
        <v>0</v>
      </c>
      <c r="Q186" s="175">
        <f t="shared" si="78"/>
        <v>100</v>
      </c>
      <c r="R186" s="175">
        <f t="shared" si="79"/>
        <v>0</v>
      </c>
      <c r="S186" s="175" t="str">
        <f t="shared" si="85"/>
        <v>-</v>
      </c>
      <c r="T186" s="175">
        <f t="shared" si="80"/>
        <v>0</v>
      </c>
      <c r="U186" s="163"/>
      <c r="V186" s="92"/>
      <c r="W186" s="217"/>
      <c r="X186" s="64"/>
      <c r="Y186" s="143"/>
      <c r="Z186" s="143"/>
      <c r="AA186" s="64"/>
      <c r="AB186" s="219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</row>
    <row r="187" spans="1:118" s="11" customFormat="1" ht="40.5" hidden="1" customHeight="1" outlineLevel="3" x14ac:dyDescent="0.25">
      <c r="A187" s="253" t="s">
        <v>200</v>
      </c>
      <c r="B187" s="256" t="s">
        <v>294</v>
      </c>
      <c r="C187" s="175">
        <f t="shared" si="89"/>
        <v>4736.8999999999996</v>
      </c>
      <c r="D187" s="175">
        <v>1035.2</v>
      </c>
      <c r="E187" s="175">
        <v>3701.7</v>
      </c>
      <c r="F187" s="175">
        <v>0</v>
      </c>
      <c r="G187" s="175">
        <v>0</v>
      </c>
      <c r="H187" s="175">
        <f t="shared" si="90"/>
        <v>4736.8999999999996</v>
      </c>
      <c r="I187" s="175">
        <v>1035.2</v>
      </c>
      <c r="J187" s="175">
        <v>3701.7</v>
      </c>
      <c r="K187" s="175">
        <v>0</v>
      </c>
      <c r="L187" s="175">
        <v>0</v>
      </c>
      <c r="M187" s="175">
        <f t="shared" si="73"/>
        <v>100</v>
      </c>
      <c r="N187" s="175">
        <f t="shared" si="88"/>
        <v>0</v>
      </c>
      <c r="O187" s="175">
        <f t="shared" si="76"/>
        <v>100</v>
      </c>
      <c r="P187" s="175">
        <f t="shared" si="77"/>
        <v>0</v>
      </c>
      <c r="Q187" s="175">
        <f t="shared" si="78"/>
        <v>100</v>
      </c>
      <c r="R187" s="175">
        <f t="shared" si="79"/>
        <v>0</v>
      </c>
      <c r="S187" s="175" t="str">
        <f t="shared" si="85"/>
        <v>-</v>
      </c>
      <c r="T187" s="175">
        <f t="shared" si="80"/>
        <v>0</v>
      </c>
      <c r="U187" s="163"/>
      <c r="V187" s="92"/>
      <c r="W187" s="217"/>
      <c r="X187" s="64"/>
      <c r="Y187" s="143"/>
      <c r="Z187" s="143"/>
      <c r="AA187" s="64"/>
      <c r="AB187" s="219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  <c r="CZ187" s="64"/>
      <c r="DA187" s="64"/>
      <c r="DB187" s="64"/>
      <c r="DC187" s="64"/>
      <c r="DD187" s="64"/>
      <c r="DE187" s="64"/>
      <c r="DF187" s="64"/>
      <c r="DG187" s="64"/>
      <c r="DH187" s="64"/>
      <c r="DI187" s="64"/>
      <c r="DJ187" s="64"/>
      <c r="DK187" s="64"/>
      <c r="DL187" s="64"/>
      <c r="DM187" s="64"/>
      <c r="DN187" s="64"/>
    </row>
    <row r="188" spans="1:118" s="267" customFormat="1" ht="41.25" customHeight="1" outlineLevel="1" x14ac:dyDescent="0.25">
      <c r="A188" s="178"/>
      <c r="B188" s="134" t="s">
        <v>14</v>
      </c>
      <c r="C188" s="135">
        <f t="shared" si="89"/>
        <v>1297</v>
      </c>
      <c r="D188" s="135">
        <f>D189</f>
        <v>97</v>
      </c>
      <c r="E188" s="135">
        <f>E189</f>
        <v>1153.3</v>
      </c>
      <c r="F188" s="135">
        <f>F189</f>
        <v>46.7</v>
      </c>
      <c r="G188" s="135">
        <f>G189</f>
        <v>0</v>
      </c>
      <c r="H188" s="135">
        <f t="shared" si="90"/>
        <v>1263.2</v>
      </c>
      <c r="I188" s="135">
        <f>I189</f>
        <v>63.2</v>
      </c>
      <c r="J188" s="135">
        <f>J189</f>
        <v>1153.3</v>
      </c>
      <c r="K188" s="135">
        <f>K189</f>
        <v>46.7</v>
      </c>
      <c r="L188" s="135">
        <f>L189</f>
        <v>0</v>
      </c>
      <c r="M188" s="135">
        <f t="shared" si="73"/>
        <v>97.4</v>
      </c>
      <c r="N188" s="135">
        <f t="shared" si="88"/>
        <v>33.799999999999997</v>
      </c>
      <c r="O188" s="135">
        <f t="shared" si="76"/>
        <v>65.2</v>
      </c>
      <c r="P188" s="135">
        <f t="shared" si="77"/>
        <v>33.799999999999997</v>
      </c>
      <c r="Q188" s="135">
        <f t="shared" si="78"/>
        <v>100</v>
      </c>
      <c r="R188" s="135">
        <f t="shared" si="79"/>
        <v>0</v>
      </c>
      <c r="S188" s="135">
        <f t="shared" si="85"/>
        <v>100</v>
      </c>
      <c r="T188" s="135">
        <f t="shared" si="80"/>
        <v>0</v>
      </c>
      <c r="U188" s="159"/>
      <c r="V188" s="92"/>
      <c r="W188" s="217"/>
      <c r="X188" s="282"/>
      <c r="Y188" s="157"/>
      <c r="Z188" s="157"/>
      <c r="AA188" s="282"/>
      <c r="AB188" s="219"/>
      <c r="AC188" s="282"/>
      <c r="AD188" s="282"/>
      <c r="AE188" s="282"/>
      <c r="AF188" s="282"/>
      <c r="AG188" s="282"/>
      <c r="AH188" s="282"/>
      <c r="AI188" s="282"/>
      <c r="AJ188" s="282"/>
      <c r="AK188" s="282"/>
      <c r="AL188" s="282"/>
      <c r="AM188" s="282"/>
      <c r="AN188" s="282"/>
      <c r="AO188" s="282"/>
      <c r="AP188" s="282"/>
      <c r="AQ188" s="282"/>
      <c r="AR188" s="282"/>
      <c r="AS188" s="282"/>
      <c r="AT188" s="282"/>
      <c r="AU188" s="282"/>
      <c r="AV188" s="282"/>
      <c r="AW188" s="282"/>
      <c r="AX188" s="282"/>
      <c r="AY188" s="282"/>
      <c r="AZ188" s="282"/>
      <c r="BA188" s="282"/>
      <c r="BB188" s="282"/>
      <c r="BC188" s="282"/>
      <c r="BD188" s="282"/>
      <c r="BE188" s="282"/>
      <c r="BF188" s="282"/>
      <c r="BG188" s="282"/>
      <c r="BH188" s="282"/>
      <c r="BI188" s="282"/>
      <c r="BJ188" s="282"/>
      <c r="BK188" s="282"/>
      <c r="BL188" s="282"/>
      <c r="BM188" s="282"/>
      <c r="BN188" s="282"/>
      <c r="BO188" s="282"/>
      <c r="BP188" s="282"/>
      <c r="BQ188" s="282"/>
      <c r="BR188" s="282"/>
      <c r="BS188" s="282"/>
      <c r="BT188" s="282"/>
      <c r="BU188" s="282"/>
      <c r="BV188" s="282"/>
      <c r="BW188" s="282"/>
      <c r="BX188" s="282"/>
      <c r="BY188" s="282"/>
      <c r="BZ188" s="282"/>
      <c r="CA188" s="282"/>
      <c r="CB188" s="282"/>
      <c r="CC188" s="282"/>
      <c r="CD188" s="282"/>
      <c r="CE188" s="282"/>
      <c r="CF188" s="282"/>
      <c r="CG188" s="282"/>
      <c r="CH188" s="282"/>
      <c r="CI188" s="282"/>
      <c r="CJ188" s="282"/>
      <c r="CK188" s="282"/>
      <c r="CL188" s="282"/>
      <c r="CM188" s="282"/>
      <c r="CN188" s="282"/>
      <c r="CO188" s="282"/>
      <c r="CP188" s="282"/>
      <c r="CQ188" s="282"/>
      <c r="CR188" s="282"/>
      <c r="CS188" s="282"/>
      <c r="CT188" s="282"/>
      <c r="CU188" s="282"/>
      <c r="CV188" s="282"/>
      <c r="CW188" s="282"/>
      <c r="CX188" s="282"/>
      <c r="CY188" s="282"/>
      <c r="CZ188" s="282"/>
      <c r="DA188" s="282"/>
      <c r="DB188" s="282"/>
      <c r="DC188" s="282"/>
      <c r="DD188" s="282"/>
      <c r="DE188" s="282"/>
      <c r="DF188" s="282"/>
      <c r="DG188" s="282"/>
      <c r="DH188" s="282"/>
      <c r="DI188" s="282"/>
      <c r="DJ188" s="282"/>
      <c r="DK188" s="282"/>
      <c r="DL188" s="282"/>
      <c r="DM188" s="282"/>
      <c r="DN188" s="282"/>
    </row>
    <row r="189" spans="1:118" s="11" customFormat="1" ht="88.5" customHeight="1" outlineLevel="2" x14ac:dyDescent="0.25">
      <c r="A189" s="138" t="s">
        <v>117</v>
      </c>
      <c r="B189" s="245" t="s">
        <v>671</v>
      </c>
      <c r="C189" s="175">
        <f t="shared" si="89"/>
        <v>1297</v>
      </c>
      <c r="D189" s="147">
        <v>97</v>
      </c>
      <c r="E189" s="147">
        <v>1153.3</v>
      </c>
      <c r="F189" s="147">
        <v>46.7</v>
      </c>
      <c r="G189" s="147">
        <v>0</v>
      </c>
      <c r="H189" s="175">
        <f t="shared" si="90"/>
        <v>1263.2</v>
      </c>
      <c r="I189" s="147">
        <v>63.2</v>
      </c>
      <c r="J189" s="147">
        <v>1153.3</v>
      </c>
      <c r="K189" s="147">
        <v>46.7</v>
      </c>
      <c r="L189" s="147">
        <v>0</v>
      </c>
      <c r="M189" s="175">
        <f t="shared" si="73"/>
        <v>97.4</v>
      </c>
      <c r="N189" s="175">
        <f t="shared" si="88"/>
        <v>33.799999999999997</v>
      </c>
      <c r="O189" s="175">
        <f t="shared" si="76"/>
        <v>65.2</v>
      </c>
      <c r="P189" s="175">
        <f t="shared" si="77"/>
        <v>33.799999999999997</v>
      </c>
      <c r="Q189" s="175">
        <f t="shared" si="78"/>
        <v>100</v>
      </c>
      <c r="R189" s="175">
        <f t="shared" si="79"/>
        <v>0</v>
      </c>
      <c r="S189" s="175">
        <f t="shared" si="85"/>
        <v>100</v>
      </c>
      <c r="T189" s="175">
        <f t="shared" si="80"/>
        <v>0</v>
      </c>
      <c r="U189" s="163"/>
      <c r="V189" s="92"/>
      <c r="W189" s="217"/>
      <c r="X189" s="64"/>
      <c r="Y189" s="143"/>
      <c r="Z189" s="143"/>
      <c r="AA189" s="64"/>
      <c r="AB189" s="219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</row>
    <row r="190" spans="1:118" s="267" customFormat="1" ht="49.5" customHeight="1" outlineLevel="1" x14ac:dyDescent="0.25">
      <c r="A190" s="178"/>
      <c r="B190" s="134" t="s">
        <v>74</v>
      </c>
      <c r="C190" s="135">
        <f t="shared" si="89"/>
        <v>440586.9</v>
      </c>
      <c r="D190" s="135">
        <f>D191+D192+D193</f>
        <v>20512.5</v>
      </c>
      <c r="E190" s="135">
        <f>E191+E192+E193</f>
        <v>394987.2</v>
      </c>
      <c r="F190" s="135">
        <f>F191+F192+F193</f>
        <v>25087.200000000001</v>
      </c>
      <c r="G190" s="135">
        <f>G191+G192+G193</f>
        <v>0</v>
      </c>
      <c r="H190" s="135">
        <f t="shared" si="90"/>
        <v>438725</v>
      </c>
      <c r="I190" s="135">
        <f>I191+I192+I193</f>
        <v>19670.400000000001</v>
      </c>
      <c r="J190" s="135">
        <f>J191+J192+J193</f>
        <v>393967.4</v>
      </c>
      <c r="K190" s="135">
        <f>K191+K192+K193</f>
        <v>25087.200000000001</v>
      </c>
      <c r="L190" s="135">
        <f>L191+L192+L193</f>
        <v>0</v>
      </c>
      <c r="M190" s="135">
        <f t="shared" si="73"/>
        <v>99.6</v>
      </c>
      <c r="N190" s="135">
        <f t="shared" si="88"/>
        <v>1861.9</v>
      </c>
      <c r="O190" s="135">
        <f t="shared" si="76"/>
        <v>95.9</v>
      </c>
      <c r="P190" s="135">
        <f t="shared" si="77"/>
        <v>842.1</v>
      </c>
      <c r="Q190" s="135">
        <f t="shared" si="78"/>
        <v>99.7</v>
      </c>
      <c r="R190" s="135">
        <f t="shared" si="79"/>
        <v>1019.8</v>
      </c>
      <c r="S190" s="135">
        <f t="shared" si="85"/>
        <v>100</v>
      </c>
      <c r="T190" s="135">
        <f t="shared" si="80"/>
        <v>0</v>
      </c>
      <c r="U190" s="159"/>
      <c r="V190" s="92"/>
      <c r="W190" s="217"/>
      <c r="X190" s="282"/>
      <c r="Y190" s="157"/>
      <c r="Z190" s="157"/>
      <c r="AA190" s="282"/>
      <c r="AB190" s="219"/>
      <c r="AC190" s="282"/>
      <c r="AD190" s="282"/>
      <c r="AE190" s="282"/>
      <c r="AF190" s="282"/>
      <c r="AG190" s="282"/>
      <c r="AH190" s="282"/>
      <c r="AI190" s="282"/>
      <c r="AJ190" s="282"/>
      <c r="AK190" s="282"/>
      <c r="AL190" s="282"/>
      <c r="AM190" s="282"/>
      <c r="AN190" s="282"/>
      <c r="AO190" s="282"/>
      <c r="AP190" s="282"/>
      <c r="AQ190" s="282"/>
      <c r="AR190" s="282"/>
      <c r="AS190" s="282"/>
      <c r="AT190" s="282"/>
      <c r="AU190" s="282"/>
      <c r="AV190" s="282"/>
      <c r="AW190" s="282"/>
      <c r="AX190" s="282"/>
      <c r="AY190" s="282"/>
      <c r="AZ190" s="282"/>
      <c r="BA190" s="282"/>
      <c r="BB190" s="282"/>
      <c r="BC190" s="282"/>
      <c r="BD190" s="282"/>
      <c r="BE190" s="282"/>
      <c r="BF190" s="282"/>
      <c r="BG190" s="282"/>
      <c r="BH190" s="282"/>
      <c r="BI190" s="282"/>
      <c r="BJ190" s="282"/>
      <c r="BK190" s="282"/>
      <c r="BL190" s="282"/>
      <c r="BM190" s="282"/>
      <c r="BN190" s="282"/>
      <c r="BO190" s="282"/>
      <c r="BP190" s="282"/>
      <c r="BQ190" s="282"/>
      <c r="BR190" s="282"/>
      <c r="BS190" s="282"/>
      <c r="BT190" s="282"/>
      <c r="BU190" s="282"/>
      <c r="BV190" s="282"/>
      <c r="BW190" s="282"/>
      <c r="BX190" s="282"/>
      <c r="BY190" s="282"/>
      <c r="BZ190" s="282"/>
      <c r="CA190" s="282"/>
      <c r="CB190" s="282"/>
      <c r="CC190" s="282"/>
      <c r="CD190" s="282"/>
      <c r="CE190" s="282"/>
      <c r="CF190" s="282"/>
      <c r="CG190" s="282"/>
      <c r="CH190" s="282"/>
      <c r="CI190" s="282"/>
      <c r="CJ190" s="282"/>
      <c r="CK190" s="282"/>
      <c r="CL190" s="282"/>
      <c r="CM190" s="282"/>
      <c r="CN190" s="282"/>
      <c r="CO190" s="282"/>
      <c r="CP190" s="282"/>
      <c r="CQ190" s="282"/>
      <c r="CR190" s="282"/>
      <c r="CS190" s="282"/>
      <c r="CT190" s="282"/>
      <c r="CU190" s="282"/>
      <c r="CV190" s="282"/>
      <c r="CW190" s="282"/>
      <c r="CX190" s="282"/>
      <c r="CY190" s="282"/>
      <c r="CZ190" s="282"/>
      <c r="DA190" s="282"/>
      <c r="DB190" s="282"/>
      <c r="DC190" s="282"/>
      <c r="DD190" s="282"/>
      <c r="DE190" s="282"/>
      <c r="DF190" s="282"/>
      <c r="DG190" s="282"/>
      <c r="DH190" s="282"/>
      <c r="DI190" s="282"/>
      <c r="DJ190" s="282"/>
      <c r="DK190" s="282"/>
      <c r="DL190" s="282"/>
      <c r="DM190" s="282"/>
      <c r="DN190" s="282"/>
    </row>
    <row r="191" spans="1:118" s="11" customFormat="1" ht="37.5" customHeight="1" outlineLevel="2" x14ac:dyDescent="0.25">
      <c r="A191" s="138" t="s">
        <v>128</v>
      </c>
      <c r="B191" s="245" t="s">
        <v>672</v>
      </c>
      <c r="C191" s="175">
        <f t="shared" si="89"/>
        <v>1073.5</v>
      </c>
      <c r="D191" s="147">
        <v>1073.5</v>
      </c>
      <c r="E191" s="147">
        <v>0</v>
      </c>
      <c r="F191" s="147">
        <v>0</v>
      </c>
      <c r="G191" s="147">
        <v>0</v>
      </c>
      <c r="H191" s="175">
        <f t="shared" si="90"/>
        <v>1073.5</v>
      </c>
      <c r="I191" s="147">
        <v>1073.5</v>
      </c>
      <c r="J191" s="147">
        <v>0</v>
      </c>
      <c r="K191" s="147">
        <v>0</v>
      </c>
      <c r="L191" s="147">
        <v>0</v>
      </c>
      <c r="M191" s="175">
        <f t="shared" si="73"/>
        <v>100</v>
      </c>
      <c r="N191" s="175">
        <f t="shared" si="88"/>
        <v>0</v>
      </c>
      <c r="O191" s="175">
        <f t="shared" si="76"/>
        <v>100</v>
      </c>
      <c r="P191" s="175">
        <f t="shared" si="77"/>
        <v>0</v>
      </c>
      <c r="Q191" s="175" t="str">
        <f t="shared" si="78"/>
        <v>-</v>
      </c>
      <c r="R191" s="175">
        <f t="shared" si="79"/>
        <v>0</v>
      </c>
      <c r="S191" s="175" t="str">
        <f t="shared" si="85"/>
        <v>-</v>
      </c>
      <c r="T191" s="175">
        <f t="shared" si="80"/>
        <v>0</v>
      </c>
      <c r="U191" s="163"/>
      <c r="V191" s="92"/>
      <c r="W191" s="217"/>
      <c r="X191" s="64"/>
      <c r="Y191" s="143"/>
      <c r="Z191" s="143"/>
      <c r="AA191" s="64"/>
      <c r="AB191" s="219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  <c r="CZ191" s="64"/>
      <c r="DA191" s="64"/>
      <c r="DB191" s="64"/>
      <c r="DC191" s="64"/>
      <c r="DD191" s="64"/>
      <c r="DE191" s="64"/>
      <c r="DF191" s="64"/>
      <c r="DG191" s="64"/>
      <c r="DH191" s="64"/>
      <c r="DI191" s="64"/>
      <c r="DJ191" s="64"/>
      <c r="DK191" s="64"/>
      <c r="DL191" s="64"/>
      <c r="DM191" s="64"/>
      <c r="DN191" s="64"/>
    </row>
    <row r="192" spans="1:118" s="11" customFormat="1" ht="41.25" customHeight="1" outlineLevel="2" x14ac:dyDescent="0.25">
      <c r="A192" s="138" t="s">
        <v>129</v>
      </c>
      <c r="B192" s="245" t="s">
        <v>673</v>
      </c>
      <c r="C192" s="175">
        <f t="shared" si="89"/>
        <v>0</v>
      </c>
      <c r="D192" s="147">
        <v>0</v>
      </c>
      <c r="E192" s="147">
        <v>0</v>
      </c>
      <c r="F192" s="147">
        <v>0</v>
      </c>
      <c r="G192" s="147">
        <v>0</v>
      </c>
      <c r="H192" s="175">
        <f t="shared" si="90"/>
        <v>0</v>
      </c>
      <c r="I192" s="147">
        <v>0</v>
      </c>
      <c r="J192" s="147">
        <v>0</v>
      </c>
      <c r="K192" s="147">
        <v>0</v>
      </c>
      <c r="L192" s="147">
        <v>0</v>
      </c>
      <c r="M192" s="175" t="str">
        <f t="shared" si="73"/>
        <v>-</v>
      </c>
      <c r="N192" s="175">
        <f t="shared" si="88"/>
        <v>0</v>
      </c>
      <c r="O192" s="175" t="str">
        <f t="shared" si="76"/>
        <v>-</v>
      </c>
      <c r="P192" s="175">
        <f t="shared" si="77"/>
        <v>0</v>
      </c>
      <c r="Q192" s="175" t="str">
        <f t="shared" si="78"/>
        <v>-</v>
      </c>
      <c r="R192" s="175">
        <f t="shared" si="79"/>
        <v>0</v>
      </c>
      <c r="S192" s="175" t="str">
        <f t="shared" si="85"/>
        <v>-</v>
      </c>
      <c r="T192" s="175">
        <f t="shared" si="80"/>
        <v>0</v>
      </c>
      <c r="U192" s="163"/>
      <c r="V192" s="92"/>
      <c r="W192" s="217"/>
      <c r="X192" s="64"/>
      <c r="Y192" s="143"/>
      <c r="Z192" s="143"/>
      <c r="AA192" s="64"/>
      <c r="AB192" s="219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  <c r="CZ192" s="64"/>
      <c r="DA192" s="64"/>
      <c r="DB192" s="64"/>
      <c r="DC192" s="64"/>
      <c r="DD192" s="64"/>
      <c r="DE192" s="64"/>
      <c r="DF192" s="64"/>
      <c r="DG192" s="64"/>
      <c r="DH192" s="64"/>
      <c r="DI192" s="64"/>
      <c r="DJ192" s="64"/>
      <c r="DK192" s="64"/>
      <c r="DL192" s="64"/>
      <c r="DM192" s="64"/>
      <c r="DN192" s="64"/>
    </row>
    <row r="193" spans="1:118" s="11" customFormat="1" ht="73.5" customHeight="1" outlineLevel="2" collapsed="1" x14ac:dyDescent="0.25">
      <c r="A193" s="138" t="s">
        <v>240</v>
      </c>
      <c r="B193" s="245" t="s">
        <v>674</v>
      </c>
      <c r="C193" s="175">
        <f t="shared" si="89"/>
        <v>439513.4</v>
      </c>
      <c r="D193" s="147">
        <f>D194+D195</f>
        <v>19439</v>
      </c>
      <c r="E193" s="147">
        <f>E194+E195</f>
        <v>394987.2</v>
      </c>
      <c r="F193" s="147">
        <f>F194+F195</f>
        <v>25087.200000000001</v>
      </c>
      <c r="G193" s="147">
        <v>0</v>
      </c>
      <c r="H193" s="175">
        <f t="shared" si="90"/>
        <v>437651.5</v>
      </c>
      <c r="I193" s="147">
        <f>I194+I195</f>
        <v>18596.900000000001</v>
      </c>
      <c r="J193" s="147">
        <f>J194+J195</f>
        <v>393967.4</v>
      </c>
      <c r="K193" s="147">
        <f>K194+K195</f>
        <v>25087.200000000001</v>
      </c>
      <c r="L193" s="147">
        <v>0</v>
      </c>
      <c r="M193" s="175">
        <f t="shared" si="73"/>
        <v>99.6</v>
      </c>
      <c r="N193" s="175">
        <f t="shared" si="88"/>
        <v>1861.9</v>
      </c>
      <c r="O193" s="175">
        <f t="shared" si="76"/>
        <v>95.7</v>
      </c>
      <c r="P193" s="175">
        <f t="shared" si="77"/>
        <v>842.1</v>
      </c>
      <c r="Q193" s="175">
        <f t="shared" si="78"/>
        <v>99.7</v>
      </c>
      <c r="R193" s="175">
        <f t="shared" si="79"/>
        <v>1019.8</v>
      </c>
      <c r="S193" s="175">
        <f t="shared" si="85"/>
        <v>100</v>
      </c>
      <c r="T193" s="175">
        <f t="shared" si="80"/>
        <v>0</v>
      </c>
      <c r="U193" s="163"/>
      <c r="V193" s="92"/>
      <c r="W193" s="217"/>
      <c r="X193" s="64"/>
      <c r="Y193" s="143"/>
      <c r="Z193" s="143"/>
      <c r="AA193" s="64"/>
      <c r="AB193" s="219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  <c r="CZ193" s="64"/>
      <c r="DA193" s="64"/>
      <c r="DB193" s="64"/>
      <c r="DC193" s="64"/>
      <c r="DD193" s="64"/>
      <c r="DE193" s="64"/>
      <c r="DF193" s="64"/>
      <c r="DG193" s="64"/>
      <c r="DH193" s="64"/>
      <c r="DI193" s="64"/>
      <c r="DJ193" s="64"/>
      <c r="DK193" s="64"/>
      <c r="DL193" s="64"/>
      <c r="DM193" s="64"/>
      <c r="DN193" s="64"/>
    </row>
    <row r="194" spans="1:118" s="11" customFormat="1" ht="73.5" hidden="1" customHeight="1" outlineLevel="3" x14ac:dyDescent="0.25">
      <c r="A194" s="145" t="s">
        <v>677</v>
      </c>
      <c r="B194" s="300" t="s">
        <v>676</v>
      </c>
      <c r="C194" s="175">
        <f t="shared" si="89"/>
        <v>372642.4</v>
      </c>
      <c r="D194" s="207">
        <v>19439</v>
      </c>
      <c r="E194" s="207">
        <v>328116.2</v>
      </c>
      <c r="F194" s="207">
        <v>25087.200000000001</v>
      </c>
      <c r="G194" s="147">
        <v>0</v>
      </c>
      <c r="H194" s="175">
        <f t="shared" si="90"/>
        <v>370780.5</v>
      </c>
      <c r="I194" s="207">
        <v>18596.900000000001</v>
      </c>
      <c r="J194" s="216">
        <v>327096.40000000002</v>
      </c>
      <c r="K194" s="207">
        <v>25087.200000000001</v>
      </c>
      <c r="L194" s="147">
        <v>0</v>
      </c>
      <c r="M194" s="216"/>
      <c r="N194" s="175">
        <f t="shared" si="88"/>
        <v>1861.9</v>
      </c>
      <c r="O194" s="175">
        <f t="shared" si="76"/>
        <v>95.7</v>
      </c>
      <c r="P194" s="175">
        <f t="shared" si="77"/>
        <v>842.1</v>
      </c>
      <c r="Q194" s="175">
        <f t="shared" ref="Q194:Q206" si="91">IFERROR(J194/E194*100,"-")</f>
        <v>99.7</v>
      </c>
      <c r="R194" s="175">
        <f t="shared" ref="R194:R205" si="92">E194-J194</f>
        <v>1019.8</v>
      </c>
      <c r="S194" s="175">
        <f t="shared" si="85"/>
        <v>100</v>
      </c>
      <c r="T194" s="175">
        <f t="shared" si="80"/>
        <v>0</v>
      </c>
      <c r="U194" s="163"/>
      <c r="V194" s="92"/>
      <c r="W194" s="217"/>
      <c r="X194" s="64"/>
      <c r="Y194" s="143"/>
      <c r="Z194" s="143"/>
      <c r="AA194" s="64"/>
      <c r="AB194" s="219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  <c r="CZ194" s="64"/>
      <c r="DA194" s="64"/>
      <c r="DB194" s="64"/>
      <c r="DC194" s="64"/>
      <c r="DD194" s="64"/>
      <c r="DE194" s="64"/>
      <c r="DF194" s="64"/>
      <c r="DG194" s="64"/>
      <c r="DH194" s="64"/>
      <c r="DI194" s="64"/>
      <c r="DJ194" s="64"/>
      <c r="DK194" s="64"/>
      <c r="DL194" s="64"/>
      <c r="DM194" s="64"/>
      <c r="DN194" s="64"/>
    </row>
    <row r="195" spans="1:118" s="11" customFormat="1" ht="105" hidden="1" customHeight="1" outlineLevel="3" x14ac:dyDescent="0.25">
      <c r="A195" s="145" t="s">
        <v>678</v>
      </c>
      <c r="B195" s="300" t="s">
        <v>675</v>
      </c>
      <c r="C195" s="175">
        <f t="shared" si="89"/>
        <v>66871</v>
      </c>
      <c r="D195" s="207">
        <v>0</v>
      </c>
      <c r="E195" s="207">
        <v>66871</v>
      </c>
      <c r="F195" s="207">
        <v>0</v>
      </c>
      <c r="G195" s="147">
        <v>0</v>
      </c>
      <c r="H195" s="175">
        <f t="shared" si="90"/>
        <v>66871</v>
      </c>
      <c r="I195" s="207">
        <v>0</v>
      </c>
      <c r="J195" s="207">
        <v>66871</v>
      </c>
      <c r="K195" s="207">
        <v>0</v>
      </c>
      <c r="L195" s="147">
        <v>0</v>
      </c>
      <c r="M195" s="216"/>
      <c r="N195" s="175">
        <f t="shared" si="88"/>
        <v>0</v>
      </c>
      <c r="O195" s="175" t="str">
        <f t="shared" si="76"/>
        <v>-</v>
      </c>
      <c r="P195" s="175">
        <f t="shared" si="77"/>
        <v>0</v>
      </c>
      <c r="Q195" s="175">
        <f t="shared" si="91"/>
        <v>100</v>
      </c>
      <c r="R195" s="175">
        <f t="shared" si="92"/>
        <v>0</v>
      </c>
      <c r="S195" s="175" t="str">
        <f t="shared" si="85"/>
        <v>-</v>
      </c>
      <c r="T195" s="175">
        <f t="shared" si="80"/>
        <v>0</v>
      </c>
      <c r="U195" s="163"/>
      <c r="V195" s="92"/>
      <c r="W195" s="217"/>
      <c r="X195" s="64"/>
      <c r="Y195" s="143"/>
      <c r="Z195" s="143"/>
      <c r="AA195" s="64"/>
      <c r="AB195" s="219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  <c r="CZ195" s="64"/>
      <c r="DA195" s="64"/>
      <c r="DB195" s="64"/>
      <c r="DC195" s="64"/>
      <c r="DD195" s="64"/>
      <c r="DE195" s="64"/>
      <c r="DF195" s="64"/>
      <c r="DG195" s="64"/>
      <c r="DH195" s="64"/>
      <c r="DI195" s="64"/>
      <c r="DJ195" s="64"/>
      <c r="DK195" s="64"/>
      <c r="DL195" s="64"/>
      <c r="DM195" s="64"/>
      <c r="DN195" s="64"/>
    </row>
    <row r="196" spans="1:118" s="126" customFormat="1" ht="108.75" customHeight="1" x14ac:dyDescent="0.25">
      <c r="A196" s="303">
        <v>10</v>
      </c>
      <c r="B196" s="124" t="s">
        <v>298</v>
      </c>
      <c r="C196" s="125">
        <f t="shared" ref="C196:C206" si="93">SUM(D196:F196)</f>
        <v>249989.2</v>
      </c>
      <c r="D196" s="125">
        <f>D197+D207+D209+D211</f>
        <v>101431.6</v>
      </c>
      <c r="E196" s="125">
        <f>E197+E207+E209+E211</f>
        <v>148557.6</v>
      </c>
      <c r="F196" s="125">
        <f>F197+F207+F209+F211</f>
        <v>0</v>
      </c>
      <c r="G196" s="125">
        <f>G197+G207+G209+G211</f>
        <v>0</v>
      </c>
      <c r="H196" s="125">
        <f>SUM(I196:K196)</f>
        <v>181906.7</v>
      </c>
      <c r="I196" s="125">
        <f>I197+I207+I209+I211</f>
        <v>78364.3</v>
      </c>
      <c r="J196" s="125">
        <f>J197+J207+J209+J211</f>
        <v>103542.39999999999</v>
      </c>
      <c r="K196" s="125">
        <f>K197+K207+K209+K211</f>
        <v>0</v>
      </c>
      <c r="L196" s="125">
        <f>L197+L207+L209+L211</f>
        <v>0</v>
      </c>
      <c r="M196" s="125">
        <f t="shared" ref="M196:M227" si="94">IFERROR(H196/C196*100,"-")</f>
        <v>72.8</v>
      </c>
      <c r="N196" s="125">
        <f t="shared" si="88"/>
        <v>68082.5</v>
      </c>
      <c r="O196" s="125">
        <f t="shared" si="76"/>
        <v>77.3</v>
      </c>
      <c r="P196" s="125">
        <f t="shared" si="77"/>
        <v>23067.3</v>
      </c>
      <c r="Q196" s="125">
        <f t="shared" si="91"/>
        <v>69.7</v>
      </c>
      <c r="R196" s="125">
        <f t="shared" si="92"/>
        <v>45015.199999999997</v>
      </c>
      <c r="S196" s="125" t="str">
        <f t="shared" si="85"/>
        <v>-</v>
      </c>
      <c r="T196" s="125">
        <f t="shared" si="80"/>
        <v>0</v>
      </c>
      <c r="U196" s="333"/>
      <c r="V196" s="334"/>
      <c r="W196" s="335"/>
      <c r="X196" s="336"/>
      <c r="Y196" s="337"/>
      <c r="Z196" s="337"/>
      <c r="AA196" s="336"/>
      <c r="AB196" s="338"/>
      <c r="AC196" s="336"/>
      <c r="AD196" s="336"/>
      <c r="AE196" s="336"/>
      <c r="AF196" s="336"/>
      <c r="AG196" s="336"/>
      <c r="AH196" s="336"/>
      <c r="AI196" s="336"/>
      <c r="AJ196" s="336"/>
      <c r="AK196" s="336"/>
      <c r="AL196" s="336"/>
      <c r="AM196" s="336"/>
      <c r="AN196" s="336"/>
      <c r="AO196" s="336"/>
      <c r="AP196" s="336"/>
      <c r="AQ196" s="336"/>
      <c r="AR196" s="336"/>
      <c r="AS196" s="336"/>
      <c r="AT196" s="336"/>
      <c r="AU196" s="336"/>
      <c r="AV196" s="336"/>
      <c r="AW196" s="336"/>
      <c r="AX196" s="336"/>
      <c r="AY196" s="336"/>
      <c r="AZ196" s="336"/>
      <c r="BA196" s="336"/>
      <c r="BB196" s="336"/>
      <c r="BC196" s="336"/>
      <c r="BD196" s="336"/>
      <c r="BE196" s="336"/>
      <c r="BF196" s="336"/>
      <c r="BG196" s="336"/>
      <c r="BH196" s="336"/>
      <c r="BI196" s="336"/>
      <c r="BJ196" s="336"/>
      <c r="BK196" s="336"/>
      <c r="BL196" s="336"/>
      <c r="BM196" s="336"/>
      <c r="BN196" s="336"/>
      <c r="BO196" s="336"/>
      <c r="BP196" s="336"/>
      <c r="BQ196" s="336"/>
      <c r="BR196" s="336"/>
      <c r="BS196" s="336"/>
      <c r="BT196" s="336"/>
      <c r="BU196" s="336"/>
      <c r="BV196" s="336"/>
      <c r="BW196" s="336"/>
      <c r="BX196" s="336"/>
      <c r="BY196" s="336"/>
      <c r="BZ196" s="336"/>
      <c r="CA196" s="336"/>
      <c r="CB196" s="336"/>
      <c r="CC196" s="336"/>
      <c r="CD196" s="336"/>
      <c r="CE196" s="336"/>
      <c r="CF196" s="336"/>
      <c r="CG196" s="336"/>
      <c r="CH196" s="336"/>
      <c r="CI196" s="336"/>
      <c r="CJ196" s="336"/>
      <c r="CK196" s="336"/>
      <c r="CL196" s="336"/>
      <c r="CM196" s="336"/>
      <c r="CN196" s="336"/>
      <c r="CO196" s="336"/>
      <c r="CP196" s="336"/>
      <c r="CQ196" s="336"/>
      <c r="CR196" s="336"/>
      <c r="CS196" s="336"/>
      <c r="CT196" s="336"/>
      <c r="CU196" s="336"/>
      <c r="CV196" s="336"/>
      <c r="CW196" s="336"/>
      <c r="CX196" s="336"/>
      <c r="CY196" s="336"/>
      <c r="CZ196" s="336"/>
      <c r="DA196" s="336"/>
      <c r="DB196" s="336"/>
      <c r="DC196" s="336"/>
      <c r="DD196" s="336"/>
      <c r="DE196" s="336"/>
      <c r="DF196" s="336"/>
      <c r="DG196" s="336"/>
      <c r="DH196" s="336"/>
      <c r="DI196" s="336"/>
      <c r="DJ196" s="336"/>
      <c r="DK196" s="336"/>
      <c r="DL196" s="336"/>
      <c r="DM196" s="336"/>
      <c r="DN196" s="336"/>
    </row>
    <row r="197" spans="1:118" s="114" customFormat="1" ht="54" customHeight="1" outlineLevel="1" x14ac:dyDescent="0.25">
      <c r="A197" s="112"/>
      <c r="B197" s="113" t="s">
        <v>15</v>
      </c>
      <c r="C197" s="109">
        <f t="shared" si="93"/>
        <v>179619.3</v>
      </c>
      <c r="D197" s="109">
        <f>D198+D203+D204+D205</f>
        <v>31992.7</v>
      </c>
      <c r="E197" s="109">
        <f>E198+E203+E204+E205</f>
        <v>147626.6</v>
      </c>
      <c r="F197" s="109">
        <f>F198+F203+F204+F205</f>
        <v>0</v>
      </c>
      <c r="G197" s="109">
        <f>G198+G203+G204+G205</f>
        <v>0</v>
      </c>
      <c r="H197" s="109">
        <f>SUM(I197:K197)</f>
        <v>113975.9</v>
      </c>
      <c r="I197" s="109">
        <f>I198+I203+I204+I205</f>
        <v>11364.5</v>
      </c>
      <c r="J197" s="109">
        <f>J198+J203+J204+J205</f>
        <v>102611.4</v>
      </c>
      <c r="K197" s="109">
        <f>K198+K203+K204+K205</f>
        <v>0</v>
      </c>
      <c r="L197" s="109">
        <f>L198+L203+L204+L205</f>
        <v>0</v>
      </c>
      <c r="M197" s="109">
        <f t="shared" si="94"/>
        <v>63.5</v>
      </c>
      <c r="N197" s="109">
        <f t="shared" si="88"/>
        <v>65643.399999999994</v>
      </c>
      <c r="O197" s="109">
        <f t="shared" si="76"/>
        <v>35.5</v>
      </c>
      <c r="P197" s="109">
        <f t="shared" si="77"/>
        <v>20628.2</v>
      </c>
      <c r="Q197" s="109">
        <f t="shared" si="91"/>
        <v>69.5</v>
      </c>
      <c r="R197" s="109">
        <f t="shared" si="92"/>
        <v>45015.199999999997</v>
      </c>
      <c r="S197" s="109" t="str">
        <f t="shared" si="85"/>
        <v>-</v>
      </c>
      <c r="T197" s="109">
        <f t="shared" si="80"/>
        <v>0</v>
      </c>
      <c r="U197" s="339"/>
      <c r="V197" s="334"/>
      <c r="W197" s="335"/>
      <c r="X197" s="340"/>
      <c r="Y197" s="337"/>
      <c r="Z197" s="337"/>
      <c r="AA197" s="340"/>
      <c r="AB197" s="338"/>
      <c r="AC197" s="340"/>
      <c r="AD197" s="340"/>
      <c r="AE197" s="340"/>
      <c r="AF197" s="340"/>
      <c r="AG197" s="340"/>
      <c r="AH197" s="340"/>
      <c r="AI197" s="340"/>
      <c r="AJ197" s="340"/>
      <c r="AK197" s="340"/>
      <c r="AL197" s="340"/>
      <c r="AM197" s="340"/>
      <c r="AN197" s="340"/>
      <c r="AO197" s="340"/>
      <c r="AP197" s="340"/>
      <c r="AQ197" s="340"/>
      <c r="AR197" s="340"/>
      <c r="AS197" s="340"/>
      <c r="AT197" s="340"/>
      <c r="AU197" s="340"/>
      <c r="AV197" s="340"/>
      <c r="AW197" s="340"/>
      <c r="AX197" s="340"/>
      <c r="AY197" s="340"/>
      <c r="AZ197" s="340"/>
      <c r="BA197" s="340"/>
      <c r="BB197" s="340"/>
      <c r="BC197" s="340"/>
      <c r="BD197" s="340"/>
      <c r="BE197" s="340"/>
      <c r="BF197" s="340"/>
      <c r="BG197" s="340"/>
      <c r="BH197" s="340"/>
      <c r="BI197" s="340"/>
      <c r="BJ197" s="340"/>
      <c r="BK197" s="340"/>
      <c r="BL197" s="340"/>
      <c r="BM197" s="340"/>
      <c r="BN197" s="340"/>
      <c r="BO197" s="340"/>
      <c r="BP197" s="340"/>
      <c r="BQ197" s="340"/>
      <c r="BR197" s="340"/>
      <c r="BS197" s="340"/>
      <c r="BT197" s="340"/>
      <c r="BU197" s="340"/>
      <c r="BV197" s="340"/>
      <c r="BW197" s="340"/>
      <c r="BX197" s="340"/>
      <c r="BY197" s="340"/>
      <c r="BZ197" s="340"/>
      <c r="CA197" s="340"/>
      <c r="CB197" s="340"/>
      <c r="CC197" s="340"/>
      <c r="CD197" s="340"/>
      <c r="CE197" s="340"/>
      <c r="CF197" s="340"/>
      <c r="CG197" s="340"/>
      <c r="CH197" s="340"/>
      <c r="CI197" s="340"/>
      <c r="CJ197" s="340"/>
      <c r="CK197" s="340"/>
      <c r="CL197" s="340"/>
      <c r="CM197" s="340"/>
      <c r="CN197" s="340"/>
      <c r="CO197" s="340"/>
      <c r="CP197" s="340"/>
      <c r="CQ197" s="340"/>
      <c r="CR197" s="340"/>
      <c r="CS197" s="340"/>
      <c r="CT197" s="340"/>
      <c r="CU197" s="340"/>
      <c r="CV197" s="340"/>
      <c r="CW197" s="340"/>
      <c r="CX197" s="340"/>
      <c r="CY197" s="340"/>
      <c r="CZ197" s="340"/>
      <c r="DA197" s="340"/>
      <c r="DB197" s="340"/>
      <c r="DC197" s="340"/>
      <c r="DD197" s="340"/>
      <c r="DE197" s="340"/>
      <c r="DF197" s="340"/>
      <c r="DG197" s="340"/>
      <c r="DH197" s="340"/>
      <c r="DI197" s="340"/>
      <c r="DJ197" s="340"/>
      <c r="DK197" s="340"/>
      <c r="DL197" s="340"/>
      <c r="DM197" s="340"/>
      <c r="DN197" s="340"/>
    </row>
    <row r="198" spans="1:118" s="108" customFormat="1" ht="68.25" customHeight="1" outlineLevel="2" collapsed="1" x14ac:dyDescent="0.25">
      <c r="A198" s="102" t="s">
        <v>104</v>
      </c>
      <c r="B198" s="111" t="s">
        <v>446</v>
      </c>
      <c r="C198" s="104">
        <f t="shared" si="93"/>
        <v>125315.7</v>
      </c>
      <c r="D198" s="104">
        <f>D199+D202</f>
        <v>27642.799999999999</v>
      </c>
      <c r="E198" s="104">
        <f>E199+E202</f>
        <v>97672.9</v>
      </c>
      <c r="F198" s="104">
        <f>F199+F202</f>
        <v>0</v>
      </c>
      <c r="G198" s="104">
        <f>G199+G202</f>
        <v>0</v>
      </c>
      <c r="H198" s="105">
        <f t="shared" ref="H198:H206" si="95">SUM(I198:K198)</f>
        <v>59772.3</v>
      </c>
      <c r="I198" s="104">
        <f>I199+I202</f>
        <v>7114.6</v>
      </c>
      <c r="J198" s="104">
        <f>J199+J202</f>
        <v>52657.7</v>
      </c>
      <c r="K198" s="104">
        <f>K199+K202</f>
        <v>0</v>
      </c>
      <c r="L198" s="104">
        <f>L199+L202</f>
        <v>0</v>
      </c>
      <c r="M198" s="104">
        <f t="shared" si="94"/>
        <v>47.7</v>
      </c>
      <c r="N198" s="104">
        <f t="shared" si="88"/>
        <v>65543.399999999994</v>
      </c>
      <c r="O198" s="104">
        <f t="shared" si="76"/>
        <v>25.7</v>
      </c>
      <c r="P198" s="104">
        <f t="shared" si="77"/>
        <v>20528.2</v>
      </c>
      <c r="Q198" s="104">
        <f t="shared" si="91"/>
        <v>53.9</v>
      </c>
      <c r="R198" s="104">
        <f t="shared" si="92"/>
        <v>45015.199999999997</v>
      </c>
      <c r="S198" s="104" t="str">
        <f t="shared" si="85"/>
        <v>-</v>
      </c>
      <c r="T198" s="104">
        <f t="shared" si="80"/>
        <v>0</v>
      </c>
      <c r="U198" s="341"/>
      <c r="V198" s="334"/>
      <c r="W198" s="335"/>
      <c r="X198" s="106"/>
      <c r="Y198" s="107"/>
      <c r="Z198" s="107"/>
      <c r="AA198" s="106"/>
      <c r="AB198" s="338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  <c r="BK198" s="106"/>
      <c r="BL198" s="106"/>
      <c r="BM198" s="106"/>
      <c r="BN198" s="106"/>
      <c r="BO198" s="106"/>
      <c r="BP198" s="106"/>
      <c r="BQ198" s="106"/>
      <c r="BR198" s="106"/>
      <c r="BS198" s="106"/>
      <c r="BT198" s="106"/>
      <c r="BU198" s="106"/>
      <c r="BV198" s="106"/>
      <c r="BW198" s="106"/>
      <c r="BX198" s="106"/>
      <c r="BY198" s="106"/>
      <c r="BZ198" s="106"/>
      <c r="CA198" s="106"/>
      <c r="CB198" s="106"/>
      <c r="CC198" s="106"/>
      <c r="CD198" s="106"/>
      <c r="CE198" s="106"/>
      <c r="CF198" s="106"/>
      <c r="CG198" s="106"/>
      <c r="CH198" s="106"/>
      <c r="CI198" s="106"/>
      <c r="CJ198" s="106"/>
      <c r="CK198" s="106"/>
      <c r="CL198" s="106"/>
      <c r="CM198" s="106"/>
      <c r="CN198" s="106"/>
      <c r="CO198" s="106"/>
      <c r="CP198" s="106"/>
      <c r="CQ198" s="106"/>
      <c r="CR198" s="106"/>
      <c r="CS198" s="106"/>
      <c r="CT198" s="106"/>
      <c r="CU198" s="106"/>
      <c r="CV198" s="106"/>
      <c r="CW198" s="106"/>
      <c r="CX198" s="106"/>
      <c r="CY198" s="106"/>
      <c r="CZ198" s="106"/>
      <c r="DA198" s="106"/>
      <c r="DB198" s="106"/>
      <c r="DC198" s="106"/>
      <c r="DD198" s="106"/>
      <c r="DE198" s="106"/>
      <c r="DF198" s="106"/>
      <c r="DG198" s="106"/>
      <c r="DH198" s="106"/>
      <c r="DI198" s="106"/>
      <c r="DJ198" s="106"/>
      <c r="DK198" s="106"/>
      <c r="DL198" s="106"/>
      <c r="DM198" s="106"/>
      <c r="DN198" s="106"/>
    </row>
    <row r="199" spans="1:118" s="108" customFormat="1" ht="68.25" hidden="1" customHeight="1" outlineLevel="3" x14ac:dyDescent="0.25">
      <c r="A199" s="102" t="s">
        <v>177</v>
      </c>
      <c r="B199" s="110" t="s">
        <v>300</v>
      </c>
      <c r="C199" s="104">
        <f t="shared" si="93"/>
        <v>77692.899999999994</v>
      </c>
      <c r="D199" s="104">
        <f>D200+D201</f>
        <v>22828</v>
      </c>
      <c r="E199" s="104">
        <f>E200+E201</f>
        <v>54864.9</v>
      </c>
      <c r="F199" s="104">
        <f>F200+F201</f>
        <v>0</v>
      </c>
      <c r="G199" s="104">
        <f>G200+G201</f>
        <v>0</v>
      </c>
      <c r="H199" s="105">
        <f>SUM(I199:K199)</f>
        <v>12207.9</v>
      </c>
      <c r="I199" s="104">
        <f>I200+I201</f>
        <v>2358.1999999999998</v>
      </c>
      <c r="J199" s="104">
        <f>J200+J201</f>
        <v>9849.7000000000007</v>
      </c>
      <c r="K199" s="104">
        <f>K200+K201</f>
        <v>0</v>
      </c>
      <c r="L199" s="104">
        <f>L200+L201</f>
        <v>0</v>
      </c>
      <c r="M199" s="104">
        <f t="shared" si="94"/>
        <v>15.7</v>
      </c>
      <c r="N199" s="104">
        <f t="shared" si="88"/>
        <v>65485</v>
      </c>
      <c r="O199" s="104">
        <f t="shared" si="76"/>
        <v>10.3</v>
      </c>
      <c r="P199" s="104">
        <f t="shared" si="77"/>
        <v>20469.8</v>
      </c>
      <c r="Q199" s="104">
        <f t="shared" si="91"/>
        <v>18</v>
      </c>
      <c r="R199" s="104">
        <f t="shared" si="92"/>
        <v>45015.199999999997</v>
      </c>
      <c r="S199" s="104" t="str">
        <f t="shared" si="85"/>
        <v>-</v>
      </c>
      <c r="T199" s="104">
        <f t="shared" ref="T199:T205" si="96">F199-K199</f>
        <v>0</v>
      </c>
      <c r="U199" s="341"/>
      <c r="V199" s="334"/>
      <c r="W199" s="335"/>
      <c r="X199" s="106"/>
      <c r="Y199" s="107"/>
      <c r="Z199" s="107"/>
      <c r="AA199" s="106"/>
      <c r="AB199" s="338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6"/>
      <c r="BG199" s="106"/>
      <c r="BH199" s="106"/>
      <c r="BI199" s="106"/>
      <c r="BJ199" s="106"/>
      <c r="BK199" s="106"/>
      <c r="BL199" s="106"/>
      <c r="BM199" s="106"/>
      <c r="BN199" s="106"/>
      <c r="BO199" s="106"/>
      <c r="BP199" s="106"/>
      <c r="BQ199" s="106"/>
      <c r="BR199" s="106"/>
      <c r="BS199" s="106"/>
      <c r="BT199" s="106"/>
      <c r="BU199" s="106"/>
      <c r="BV199" s="106"/>
      <c r="BW199" s="106"/>
      <c r="BX199" s="106"/>
      <c r="BY199" s="106"/>
      <c r="BZ199" s="106"/>
      <c r="CA199" s="106"/>
      <c r="CB199" s="106"/>
      <c r="CC199" s="106"/>
      <c r="CD199" s="106"/>
      <c r="CE199" s="106"/>
      <c r="CF199" s="106"/>
      <c r="CG199" s="106"/>
      <c r="CH199" s="106"/>
      <c r="CI199" s="106"/>
      <c r="CJ199" s="106"/>
      <c r="CK199" s="106"/>
      <c r="CL199" s="106"/>
      <c r="CM199" s="106"/>
      <c r="CN199" s="106"/>
      <c r="CO199" s="106"/>
      <c r="CP199" s="106"/>
      <c r="CQ199" s="106"/>
      <c r="CR199" s="106"/>
      <c r="CS199" s="106"/>
      <c r="CT199" s="106"/>
      <c r="CU199" s="106"/>
      <c r="CV199" s="106"/>
      <c r="CW199" s="106"/>
      <c r="CX199" s="106"/>
      <c r="CY199" s="106"/>
      <c r="CZ199" s="106"/>
      <c r="DA199" s="106"/>
      <c r="DB199" s="106"/>
      <c r="DC199" s="106"/>
      <c r="DD199" s="106"/>
      <c r="DE199" s="106"/>
      <c r="DF199" s="106"/>
      <c r="DG199" s="106"/>
      <c r="DH199" s="106"/>
      <c r="DI199" s="106"/>
      <c r="DJ199" s="106"/>
      <c r="DK199" s="106"/>
      <c r="DL199" s="106"/>
      <c r="DM199" s="106"/>
      <c r="DN199" s="106"/>
    </row>
    <row r="200" spans="1:118" s="108" customFormat="1" ht="34.5" hidden="1" customHeight="1" outlineLevel="3" x14ac:dyDescent="0.25">
      <c r="A200" s="102" t="s">
        <v>441</v>
      </c>
      <c r="B200" s="103" t="s">
        <v>405</v>
      </c>
      <c r="C200" s="104">
        <f>SUM(D200:F200)</f>
        <v>75501.3</v>
      </c>
      <c r="D200" s="104">
        <v>20636.400000000001</v>
      </c>
      <c r="E200" s="104">
        <v>54864.9</v>
      </c>
      <c r="F200" s="104">
        <v>0</v>
      </c>
      <c r="G200" s="104">
        <v>0</v>
      </c>
      <c r="H200" s="105">
        <f>SUM(I200:K200)</f>
        <v>11913.3</v>
      </c>
      <c r="I200" s="104">
        <v>2063.6</v>
      </c>
      <c r="J200" s="104">
        <v>9849.7000000000007</v>
      </c>
      <c r="K200" s="104">
        <v>0</v>
      </c>
      <c r="L200" s="104">
        <v>0</v>
      </c>
      <c r="M200" s="104">
        <f t="shared" si="94"/>
        <v>15.8</v>
      </c>
      <c r="N200" s="104">
        <f t="shared" si="88"/>
        <v>63588</v>
      </c>
      <c r="O200" s="104">
        <f t="shared" si="76"/>
        <v>10</v>
      </c>
      <c r="P200" s="104">
        <f t="shared" si="77"/>
        <v>18572.8</v>
      </c>
      <c r="Q200" s="104">
        <f t="shared" si="91"/>
        <v>18</v>
      </c>
      <c r="R200" s="104">
        <f t="shared" si="92"/>
        <v>45015.199999999997</v>
      </c>
      <c r="S200" s="104" t="str">
        <f t="shared" si="85"/>
        <v>-</v>
      </c>
      <c r="T200" s="104">
        <f t="shared" si="96"/>
        <v>0</v>
      </c>
      <c r="U200" s="341"/>
      <c r="V200" s="334"/>
      <c r="W200" s="335"/>
      <c r="X200" s="106"/>
      <c r="Y200" s="107"/>
      <c r="Z200" s="107"/>
      <c r="AA200" s="106"/>
      <c r="AB200" s="338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  <c r="BI200" s="106"/>
      <c r="BJ200" s="106"/>
      <c r="BK200" s="106"/>
      <c r="BL200" s="106"/>
      <c r="BM200" s="106"/>
      <c r="BN200" s="106"/>
      <c r="BO200" s="106"/>
      <c r="BP200" s="106"/>
      <c r="BQ200" s="106"/>
      <c r="BR200" s="106"/>
      <c r="BS200" s="106"/>
      <c r="BT200" s="106"/>
      <c r="BU200" s="106"/>
      <c r="BV200" s="106"/>
      <c r="BW200" s="106"/>
      <c r="BX200" s="106"/>
      <c r="BY200" s="106"/>
      <c r="BZ200" s="106"/>
      <c r="CA200" s="106"/>
      <c r="CB200" s="106"/>
      <c r="CC200" s="106"/>
      <c r="CD200" s="106"/>
      <c r="CE200" s="106"/>
      <c r="CF200" s="106"/>
      <c r="CG200" s="106"/>
      <c r="CH200" s="106"/>
      <c r="CI200" s="106"/>
      <c r="CJ200" s="106"/>
      <c r="CK200" s="106"/>
      <c r="CL200" s="106"/>
      <c r="CM200" s="106"/>
      <c r="CN200" s="106"/>
      <c r="CO200" s="106"/>
      <c r="CP200" s="106"/>
      <c r="CQ200" s="106"/>
      <c r="CR200" s="106"/>
      <c r="CS200" s="106"/>
      <c r="CT200" s="106"/>
      <c r="CU200" s="106"/>
      <c r="CV200" s="106"/>
      <c r="CW200" s="106"/>
      <c r="CX200" s="106"/>
      <c r="CY200" s="106"/>
      <c r="CZ200" s="106"/>
      <c r="DA200" s="106"/>
      <c r="DB200" s="106"/>
      <c r="DC200" s="106"/>
      <c r="DD200" s="106"/>
      <c r="DE200" s="106"/>
      <c r="DF200" s="106"/>
      <c r="DG200" s="106"/>
      <c r="DH200" s="106"/>
      <c r="DI200" s="106"/>
      <c r="DJ200" s="106"/>
      <c r="DK200" s="106"/>
      <c r="DL200" s="106"/>
      <c r="DM200" s="106"/>
      <c r="DN200" s="106"/>
    </row>
    <row r="201" spans="1:118" s="108" customFormat="1" ht="36" hidden="1" customHeight="1" outlineLevel="3" x14ac:dyDescent="0.25">
      <c r="A201" s="102" t="s">
        <v>407</v>
      </c>
      <c r="B201" s="103" t="s">
        <v>406</v>
      </c>
      <c r="C201" s="104">
        <f t="shared" si="93"/>
        <v>2191.6</v>
      </c>
      <c r="D201" s="104">
        <v>2191.6</v>
      </c>
      <c r="E201" s="104">
        <v>0</v>
      </c>
      <c r="F201" s="104">
        <v>0</v>
      </c>
      <c r="G201" s="104">
        <v>0</v>
      </c>
      <c r="H201" s="105">
        <f>SUM(I201:K201)</f>
        <v>294.60000000000002</v>
      </c>
      <c r="I201" s="104">
        <v>294.60000000000002</v>
      </c>
      <c r="J201" s="104">
        <v>0</v>
      </c>
      <c r="K201" s="104">
        <v>0</v>
      </c>
      <c r="L201" s="104">
        <v>0</v>
      </c>
      <c r="M201" s="104">
        <f t="shared" si="94"/>
        <v>13.4</v>
      </c>
      <c r="N201" s="104">
        <f t="shared" si="88"/>
        <v>1897</v>
      </c>
      <c r="O201" s="104">
        <f t="shared" si="76"/>
        <v>13.4</v>
      </c>
      <c r="P201" s="104">
        <f t="shared" si="77"/>
        <v>1897</v>
      </c>
      <c r="Q201" s="104" t="str">
        <f t="shared" si="91"/>
        <v>-</v>
      </c>
      <c r="R201" s="104">
        <f t="shared" si="92"/>
        <v>0</v>
      </c>
      <c r="S201" s="104" t="str">
        <f t="shared" si="85"/>
        <v>-</v>
      </c>
      <c r="T201" s="104">
        <f t="shared" si="96"/>
        <v>0</v>
      </c>
      <c r="U201" s="341"/>
      <c r="V201" s="334"/>
      <c r="W201" s="335"/>
      <c r="X201" s="106"/>
      <c r="Y201" s="107"/>
      <c r="Z201" s="107"/>
      <c r="AA201" s="106"/>
      <c r="AB201" s="338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  <c r="BB201" s="106"/>
      <c r="BC201" s="106"/>
      <c r="BD201" s="106"/>
      <c r="BE201" s="106"/>
      <c r="BF201" s="106"/>
      <c r="BG201" s="106"/>
      <c r="BH201" s="106"/>
      <c r="BI201" s="106"/>
      <c r="BJ201" s="106"/>
      <c r="BK201" s="106"/>
      <c r="BL201" s="106"/>
      <c r="BM201" s="106"/>
      <c r="BN201" s="106"/>
      <c r="BO201" s="106"/>
      <c r="BP201" s="106"/>
      <c r="BQ201" s="106"/>
      <c r="BR201" s="106"/>
      <c r="BS201" s="106"/>
      <c r="BT201" s="106"/>
      <c r="BU201" s="106"/>
      <c r="BV201" s="106"/>
      <c r="BW201" s="106"/>
      <c r="BX201" s="106"/>
      <c r="BY201" s="106"/>
      <c r="BZ201" s="106"/>
      <c r="CA201" s="106"/>
      <c r="CB201" s="106"/>
      <c r="CC201" s="106"/>
      <c r="CD201" s="106"/>
      <c r="CE201" s="106"/>
      <c r="CF201" s="106"/>
      <c r="CG201" s="106"/>
      <c r="CH201" s="106"/>
      <c r="CI201" s="106"/>
      <c r="CJ201" s="106"/>
      <c r="CK201" s="106"/>
      <c r="CL201" s="106"/>
      <c r="CM201" s="106"/>
      <c r="CN201" s="106"/>
      <c r="CO201" s="106"/>
      <c r="CP201" s="106"/>
      <c r="CQ201" s="106"/>
      <c r="CR201" s="106"/>
      <c r="CS201" s="106"/>
      <c r="CT201" s="106"/>
      <c r="CU201" s="106"/>
      <c r="CV201" s="106"/>
      <c r="CW201" s="106"/>
      <c r="CX201" s="106"/>
      <c r="CY201" s="106"/>
      <c r="CZ201" s="106"/>
      <c r="DA201" s="106"/>
      <c r="DB201" s="106"/>
      <c r="DC201" s="106"/>
      <c r="DD201" s="106"/>
      <c r="DE201" s="106"/>
      <c r="DF201" s="106"/>
      <c r="DG201" s="106"/>
      <c r="DH201" s="106"/>
      <c r="DI201" s="106"/>
      <c r="DJ201" s="106"/>
      <c r="DK201" s="106"/>
      <c r="DL201" s="106"/>
      <c r="DM201" s="106"/>
      <c r="DN201" s="106"/>
    </row>
    <row r="202" spans="1:118" s="108" customFormat="1" ht="101.25" hidden="1" customHeight="1" outlineLevel="3" x14ac:dyDescent="0.25">
      <c r="A202" s="102" t="s">
        <v>178</v>
      </c>
      <c r="B202" s="110" t="s">
        <v>301</v>
      </c>
      <c r="C202" s="104">
        <f t="shared" si="93"/>
        <v>47622.8</v>
      </c>
      <c r="D202" s="104">
        <v>4814.8</v>
      </c>
      <c r="E202" s="104">
        <v>42808</v>
      </c>
      <c r="F202" s="104">
        <v>0</v>
      </c>
      <c r="G202" s="104">
        <v>0</v>
      </c>
      <c r="H202" s="105">
        <f t="shared" si="95"/>
        <v>47564.4</v>
      </c>
      <c r="I202" s="104">
        <v>4756.3999999999996</v>
      </c>
      <c r="J202" s="104">
        <v>42808</v>
      </c>
      <c r="K202" s="104">
        <v>0</v>
      </c>
      <c r="L202" s="104">
        <v>0</v>
      </c>
      <c r="M202" s="104">
        <f t="shared" si="94"/>
        <v>99.9</v>
      </c>
      <c r="N202" s="104">
        <f t="shared" si="88"/>
        <v>58.4</v>
      </c>
      <c r="O202" s="104">
        <f t="shared" si="76"/>
        <v>98.8</v>
      </c>
      <c r="P202" s="104">
        <f t="shared" si="77"/>
        <v>58.4</v>
      </c>
      <c r="Q202" s="104">
        <f t="shared" si="91"/>
        <v>100</v>
      </c>
      <c r="R202" s="104">
        <f t="shared" si="92"/>
        <v>0</v>
      </c>
      <c r="S202" s="104" t="str">
        <f t="shared" si="85"/>
        <v>-</v>
      </c>
      <c r="T202" s="104">
        <f t="shared" si="96"/>
        <v>0</v>
      </c>
      <c r="U202" s="341"/>
      <c r="V202" s="334"/>
      <c r="W202" s="335"/>
      <c r="X202" s="106"/>
      <c r="Y202" s="107"/>
      <c r="Z202" s="107"/>
      <c r="AA202" s="106"/>
      <c r="AB202" s="338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  <c r="BB202" s="106"/>
      <c r="BC202" s="106"/>
      <c r="BD202" s="106"/>
      <c r="BE202" s="106"/>
      <c r="BF202" s="106"/>
      <c r="BG202" s="106"/>
      <c r="BH202" s="106"/>
      <c r="BI202" s="106"/>
      <c r="BJ202" s="106"/>
      <c r="BK202" s="106"/>
      <c r="BL202" s="106"/>
      <c r="BM202" s="106"/>
      <c r="BN202" s="106"/>
      <c r="BO202" s="106"/>
      <c r="BP202" s="106"/>
      <c r="BQ202" s="106"/>
      <c r="BR202" s="106"/>
      <c r="BS202" s="106"/>
      <c r="BT202" s="106"/>
      <c r="BU202" s="106"/>
      <c r="BV202" s="106"/>
      <c r="BW202" s="106"/>
      <c r="BX202" s="106"/>
      <c r="BY202" s="106"/>
      <c r="BZ202" s="106"/>
      <c r="CA202" s="106"/>
      <c r="CB202" s="106"/>
      <c r="CC202" s="106"/>
      <c r="CD202" s="106"/>
      <c r="CE202" s="106"/>
      <c r="CF202" s="106"/>
      <c r="CG202" s="106"/>
      <c r="CH202" s="106"/>
      <c r="CI202" s="106"/>
      <c r="CJ202" s="106"/>
      <c r="CK202" s="106"/>
      <c r="CL202" s="106"/>
      <c r="CM202" s="106"/>
      <c r="CN202" s="106"/>
      <c r="CO202" s="106"/>
      <c r="CP202" s="106"/>
      <c r="CQ202" s="106"/>
      <c r="CR202" s="106"/>
      <c r="CS202" s="106"/>
      <c r="CT202" s="106"/>
      <c r="CU202" s="106"/>
      <c r="CV202" s="106"/>
      <c r="CW202" s="106"/>
      <c r="CX202" s="106"/>
      <c r="CY202" s="106"/>
      <c r="CZ202" s="106"/>
      <c r="DA202" s="106"/>
      <c r="DB202" s="106"/>
      <c r="DC202" s="106"/>
      <c r="DD202" s="106"/>
      <c r="DE202" s="106"/>
      <c r="DF202" s="106"/>
      <c r="DG202" s="106"/>
      <c r="DH202" s="106"/>
      <c r="DI202" s="106"/>
      <c r="DJ202" s="106"/>
      <c r="DK202" s="106"/>
      <c r="DL202" s="106"/>
      <c r="DM202" s="106"/>
      <c r="DN202" s="106"/>
    </row>
    <row r="203" spans="1:118" s="108" customFormat="1" ht="90.75" customHeight="1" outlineLevel="2" x14ac:dyDescent="0.25">
      <c r="A203" s="102" t="s">
        <v>105</v>
      </c>
      <c r="B203" s="111" t="s">
        <v>443</v>
      </c>
      <c r="C203" s="104">
        <f t="shared" si="93"/>
        <v>0</v>
      </c>
      <c r="D203" s="104">
        <v>0</v>
      </c>
      <c r="E203" s="104">
        <v>0</v>
      </c>
      <c r="F203" s="104">
        <v>0</v>
      </c>
      <c r="G203" s="104">
        <v>0</v>
      </c>
      <c r="H203" s="105">
        <f t="shared" si="95"/>
        <v>0</v>
      </c>
      <c r="I203" s="104">
        <v>0</v>
      </c>
      <c r="J203" s="104">
        <v>0</v>
      </c>
      <c r="K203" s="104">
        <v>0</v>
      </c>
      <c r="L203" s="104">
        <v>0</v>
      </c>
      <c r="M203" s="104" t="str">
        <f t="shared" si="94"/>
        <v>-</v>
      </c>
      <c r="N203" s="104">
        <f t="shared" si="88"/>
        <v>0</v>
      </c>
      <c r="O203" s="104" t="str">
        <f t="shared" si="76"/>
        <v>-</v>
      </c>
      <c r="P203" s="104">
        <f t="shared" si="77"/>
        <v>0</v>
      </c>
      <c r="Q203" s="104" t="str">
        <f t="shared" si="91"/>
        <v>-</v>
      </c>
      <c r="R203" s="104">
        <f t="shared" si="92"/>
        <v>0</v>
      </c>
      <c r="S203" s="104" t="str">
        <f t="shared" si="85"/>
        <v>-</v>
      </c>
      <c r="T203" s="104">
        <f t="shared" si="96"/>
        <v>0</v>
      </c>
      <c r="U203" s="341"/>
      <c r="V203" s="334"/>
      <c r="W203" s="335"/>
      <c r="X203" s="106"/>
      <c r="Y203" s="107"/>
      <c r="Z203" s="107"/>
      <c r="AA203" s="106"/>
      <c r="AB203" s="338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  <c r="BB203" s="106"/>
      <c r="BC203" s="106"/>
      <c r="BD203" s="106"/>
      <c r="BE203" s="106"/>
      <c r="BF203" s="106"/>
      <c r="BG203" s="106"/>
      <c r="BH203" s="106"/>
      <c r="BI203" s="106"/>
      <c r="BJ203" s="106"/>
      <c r="BK203" s="106"/>
      <c r="BL203" s="106"/>
      <c r="BM203" s="106"/>
      <c r="BN203" s="106"/>
      <c r="BO203" s="106"/>
      <c r="BP203" s="106"/>
      <c r="BQ203" s="106"/>
      <c r="BR203" s="106"/>
      <c r="BS203" s="106"/>
      <c r="BT203" s="106"/>
      <c r="BU203" s="106"/>
      <c r="BV203" s="106"/>
      <c r="BW203" s="106"/>
      <c r="BX203" s="106"/>
      <c r="BY203" s="106"/>
      <c r="BZ203" s="106"/>
      <c r="CA203" s="106"/>
      <c r="CB203" s="106"/>
      <c r="CC203" s="106"/>
      <c r="CD203" s="106"/>
      <c r="CE203" s="106"/>
      <c r="CF203" s="106"/>
      <c r="CG203" s="106"/>
      <c r="CH203" s="106"/>
      <c r="CI203" s="106"/>
      <c r="CJ203" s="106"/>
      <c r="CK203" s="106"/>
      <c r="CL203" s="106"/>
      <c r="CM203" s="106"/>
      <c r="CN203" s="106"/>
      <c r="CO203" s="106"/>
      <c r="CP203" s="106"/>
      <c r="CQ203" s="106"/>
      <c r="CR203" s="106"/>
      <c r="CS203" s="106"/>
      <c r="CT203" s="106"/>
      <c r="CU203" s="106"/>
      <c r="CV203" s="106"/>
      <c r="CW203" s="106"/>
      <c r="CX203" s="106"/>
      <c r="CY203" s="106"/>
      <c r="CZ203" s="106"/>
      <c r="DA203" s="106"/>
      <c r="DB203" s="106"/>
      <c r="DC203" s="106"/>
      <c r="DD203" s="106"/>
      <c r="DE203" s="106"/>
      <c r="DF203" s="106"/>
      <c r="DG203" s="106"/>
      <c r="DH203" s="106"/>
      <c r="DI203" s="106"/>
      <c r="DJ203" s="106"/>
      <c r="DK203" s="106"/>
      <c r="DL203" s="106"/>
      <c r="DM203" s="106"/>
      <c r="DN203" s="106"/>
    </row>
    <row r="204" spans="1:118" s="108" customFormat="1" ht="93" customHeight="1" outlineLevel="2" x14ac:dyDescent="0.25">
      <c r="A204" s="102" t="s">
        <v>106</v>
      </c>
      <c r="B204" s="111" t="s">
        <v>444</v>
      </c>
      <c r="C204" s="104">
        <f t="shared" si="93"/>
        <v>43144.1</v>
      </c>
      <c r="D204" s="104">
        <v>4249.8999999999996</v>
      </c>
      <c r="E204" s="104">
        <f>6374.9+32519.3</f>
        <v>38894.199999999997</v>
      </c>
      <c r="F204" s="104">
        <v>0</v>
      </c>
      <c r="G204" s="104">
        <v>0</v>
      </c>
      <c r="H204" s="105">
        <f t="shared" si="95"/>
        <v>43144.1</v>
      </c>
      <c r="I204" s="104">
        <v>4249.8999999999996</v>
      </c>
      <c r="J204" s="104">
        <f>6374.9+32519.3</f>
        <v>38894.199999999997</v>
      </c>
      <c r="K204" s="104">
        <v>0</v>
      </c>
      <c r="L204" s="104">
        <v>0</v>
      </c>
      <c r="M204" s="104">
        <f t="shared" si="94"/>
        <v>100</v>
      </c>
      <c r="N204" s="104">
        <f t="shared" si="88"/>
        <v>0</v>
      </c>
      <c r="O204" s="104">
        <f t="shared" si="76"/>
        <v>100</v>
      </c>
      <c r="P204" s="104">
        <f t="shared" si="77"/>
        <v>0</v>
      </c>
      <c r="Q204" s="104">
        <f t="shared" si="91"/>
        <v>100</v>
      </c>
      <c r="R204" s="104">
        <f t="shared" si="92"/>
        <v>0</v>
      </c>
      <c r="S204" s="104" t="str">
        <f t="shared" si="85"/>
        <v>-</v>
      </c>
      <c r="T204" s="104">
        <f t="shared" si="96"/>
        <v>0</v>
      </c>
      <c r="U204" s="341"/>
      <c r="V204" s="334"/>
      <c r="W204" s="335"/>
      <c r="X204" s="106"/>
      <c r="Y204" s="107"/>
      <c r="Z204" s="107"/>
      <c r="AA204" s="106"/>
      <c r="AB204" s="338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  <c r="AZ204" s="106"/>
      <c r="BA204" s="106"/>
      <c r="BB204" s="106"/>
      <c r="BC204" s="106"/>
      <c r="BD204" s="106"/>
      <c r="BE204" s="106"/>
      <c r="BF204" s="106"/>
      <c r="BG204" s="106"/>
      <c r="BH204" s="106"/>
      <c r="BI204" s="106"/>
      <c r="BJ204" s="106"/>
      <c r="BK204" s="106"/>
      <c r="BL204" s="106"/>
      <c r="BM204" s="106"/>
      <c r="BN204" s="106"/>
      <c r="BO204" s="106"/>
      <c r="BP204" s="106"/>
      <c r="BQ204" s="106"/>
      <c r="BR204" s="106"/>
      <c r="BS204" s="106"/>
      <c r="BT204" s="106"/>
      <c r="BU204" s="106"/>
      <c r="BV204" s="106"/>
      <c r="BW204" s="106"/>
      <c r="BX204" s="106"/>
      <c r="BY204" s="106"/>
      <c r="BZ204" s="106"/>
      <c r="CA204" s="106"/>
      <c r="CB204" s="106"/>
      <c r="CC204" s="106"/>
      <c r="CD204" s="106"/>
      <c r="CE204" s="106"/>
      <c r="CF204" s="106"/>
      <c r="CG204" s="106"/>
      <c r="CH204" s="106"/>
      <c r="CI204" s="106"/>
      <c r="CJ204" s="106"/>
      <c r="CK204" s="106"/>
      <c r="CL204" s="106"/>
      <c r="CM204" s="106"/>
      <c r="CN204" s="106"/>
      <c r="CO204" s="106"/>
      <c r="CP204" s="106"/>
      <c r="CQ204" s="106"/>
      <c r="CR204" s="106"/>
      <c r="CS204" s="106"/>
      <c r="CT204" s="106"/>
      <c r="CU204" s="106"/>
      <c r="CV204" s="106"/>
      <c r="CW204" s="106"/>
      <c r="CX204" s="106"/>
      <c r="CY204" s="106"/>
      <c r="CZ204" s="106"/>
      <c r="DA204" s="106"/>
      <c r="DB204" s="106"/>
      <c r="DC204" s="106"/>
      <c r="DD204" s="106"/>
      <c r="DE204" s="106"/>
      <c r="DF204" s="106"/>
      <c r="DG204" s="106"/>
      <c r="DH204" s="106"/>
      <c r="DI204" s="106"/>
      <c r="DJ204" s="106"/>
      <c r="DK204" s="106"/>
      <c r="DL204" s="106"/>
      <c r="DM204" s="106"/>
      <c r="DN204" s="106"/>
    </row>
    <row r="205" spans="1:118" s="108" customFormat="1" ht="73.5" customHeight="1" outlineLevel="2" x14ac:dyDescent="0.25">
      <c r="A205" s="102" t="s">
        <v>107</v>
      </c>
      <c r="B205" s="111" t="s">
        <v>445</v>
      </c>
      <c r="C205" s="104">
        <f t="shared" si="93"/>
        <v>11159.5</v>
      </c>
      <c r="D205" s="104">
        <v>100</v>
      </c>
      <c r="E205" s="104">
        <f>10095.6+963.9</f>
        <v>11059.5</v>
      </c>
      <c r="F205" s="104">
        <v>0</v>
      </c>
      <c r="G205" s="104">
        <v>0</v>
      </c>
      <c r="H205" s="105">
        <f t="shared" si="95"/>
        <v>11059.5</v>
      </c>
      <c r="I205" s="104">
        <v>0</v>
      </c>
      <c r="J205" s="104">
        <v>11059.5</v>
      </c>
      <c r="K205" s="104">
        <v>0</v>
      </c>
      <c r="L205" s="104">
        <v>0</v>
      </c>
      <c r="M205" s="104">
        <f t="shared" si="94"/>
        <v>99.1</v>
      </c>
      <c r="N205" s="104">
        <f t="shared" si="88"/>
        <v>100</v>
      </c>
      <c r="O205" s="104">
        <f t="shared" si="76"/>
        <v>0</v>
      </c>
      <c r="P205" s="104">
        <f t="shared" si="77"/>
        <v>100</v>
      </c>
      <c r="Q205" s="104">
        <f t="shared" si="91"/>
        <v>100</v>
      </c>
      <c r="R205" s="104">
        <f t="shared" si="92"/>
        <v>0</v>
      </c>
      <c r="S205" s="104" t="str">
        <f t="shared" si="85"/>
        <v>-</v>
      </c>
      <c r="T205" s="104">
        <f t="shared" si="96"/>
        <v>0</v>
      </c>
      <c r="U205" s="341"/>
      <c r="V205" s="334"/>
      <c r="W205" s="335"/>
      <c r="X205" s="106"/>
      <c r="Y205" s="107"/>
      <c r="Z205" s="107"/>
      <c r="AA205" s="106"/>
      <c r="AB205" s="338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  <c r="BB205" s="106"/>
      <c r="BC205" s="106"/>
      <c r="BD205" s="106"/>
      <c r="BE205" s="106"/>
      <c r="BF205" s="106"/>
      <c r="BG205" s="106"/>
      <c r="BH205" s="106"/>
      <c r="BI205" s="106"/>
      <c r="BJ205" s="106"/>
      <c r="BK205" s="106"/>
      <c r="BL205" s="106"/>
      <c r="BM205" s="106"/>
      <c r="BN205" s="106"/>
      <c r="BO205" s="106"/>
      <c r="BP205" s="106"/>
      <c r="BQ205" s="106"/>
      <c r="BR205" s="106"/>
      <c r="BS205" s="106"/>
      <c r="BT205" s="106"/>
      <c r="BU205" s="106"/>
      <c r="BV205" s="106"/>
      <c r="BW205" s="106"/>
      <c r="BX205" s="106"/>
      <c r="BY205" s="106"/>
      <c r="BZ205" s="106"/>
      <c r="CA205" s="106"/>
      <c r="CB205" s="106"/>
      <c r="CC205" s="106"/>
      <c r="CD205" s="106"/>
      <c r="CE205" s="106"/>
      <c r="CF205" s="106"/>
      <c r="CG205" s="106"/>
      <c r="CH205" s="106"/>
      <c r="CI205" s="106"/>
      <c r="CJ205" s="106"/>
      <c r="CK205" s="106"/>
      <c r="CL205" s="106"/>
      <c r="CM205" s="106"/>
      <c r="CN205" s="106"/>
      <c r="CO205" s="106"/>
      <c r="CP205" s="106"/>
      <c r="CQ205" s="106"/>
      <c r="CR205" s="106"/>
      <c r="CS205" s="106"/>
      <c r="CT205" s="106"/>
      <c r="CU205" s="106"/>
      <c r="CV205" s="106"/>
      <c r="CW205" s="106"/>
      <c r="CX205" s="106"/>
      <c r="CY205" s="106"/>
      <c r="CZ205" s="106"/>
      <c r="DA205" s="106"/>
      <c r="DB205" s="106"/>
      <c r="DC205" s="106"/>
      <c r="DD205" s="106"/>
      <c r="DE205" s="106"/>
      <c r="DF205" s="106"/>
      <c r="DG205" s="106"/>
      <c r="DH205" s="106"/>
      <c r="DI205" s="106"/>
      <c r="DJ205" s="106"/>
      <c r="DK205" s="106"/>
      <c r="DL205" s="106"/>
      <c r="DM205" s="106"/>
      <c r="DN205" s="106"/>
    </row>
    <row r="206" spans="1:118" s="108" customFormat="1" ht="39.75" customHeight="1" outlineLevel="2" x14ac:dyDescent="0.25">
      <c r="A206" s="118" t="s">
        <v>108</v>
      </c>
      <c r="B206" s="119" t="s">
        <v>449</v>
      </c>
      <c r="C206" s="104">
        <f t="shared" si="93"/>
        <v>0</v>
      </c>
      <c r="D206" s="120">
        <v>0</v>
      </c>
      <c r="E206" s="120">
        <v>0</v>
      </c>
      <c r="F206" s="120">
        <v>0</v>
      </c>
      <c r="G206" s="120">
        <v>0</v>
      </c>
      <c r="H206" s="105">
        <f t="shared" si="95"/>
        <v>0</v>
      </c>
      <c r="I206" s="120">
        <v>0</v>
      </c>
      <c r="J206" s="120">
        <v>0</v>
      </c>
      <c r="K206" s="120">
        <v>0</v>
      </c>
      <c r="L206" s="120">
        <v>0</v>
      </c>
      <c r="M206" s="104" t="str">
        <f t="shared" si="94"/>
        <v>-</v>
      </c>
      <c r="N206" s="104">
        <f t="shared" si="88"/>
        <v>0</v>
      </c>
      <c r="O206" s="104" t="str">
        <f t="shared" si="76"/>
        <v>-</v>
      </c>
      <c r="P206" s="104">
        <f t="shared" si="77"/>
        <v>0</v>
      </c>
      <c r="Q206" s="104" t="str">
        <f t="shared" si="91"/>
        <v>-</v>
      </c>
      <c r="R206" s="120"/>
      <c r="S206" s="120"/>
      <c r="T206" s="120"/>
      <c r="U206" s="341"/>
      <c r="V206" s="334"/>
      <c r="W206" s="335"/>
      <c r="X206" s="106"/>
      <c r="Y206" s="107"/>
      <c r="Z206" s="107"/>
      <c r="AA206" s="106"/>
      <c r="AB206" s="338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  <c r="AZ206" s="106"/>
      <c r="BA206" s="106"/>
      <c r="BB206" s="106"/>
      <c r="BC206" s="106"/>
      <c r="BD206" s="106"/>
      <c r="BE206" s="106"/>
      <c r="BF206" s="106"/>
      <c r="BG206" s="106"/>
      <c r="BH206" s="106"/>
      <c r="BI206" s="106"/>
      <c r="BJ206" s="106"/>
      <c r="BK206" s="106"/>
      <c r="BL206" s="106"/>
      <c r="BM206" s="106"/>
      <c r="BN206" s="106"/>
      <c r="BO206" s="106"/>
      <c r="BP206" s="106"/>
      <c r="BQ206" s="106"/>
      <c r="BR206" s="106"/>
      <c r="BS206" s="106"/>
      <c r="BT206" s="106"/>
      <c r="BU206" s="106"/>
      <c r="BV206" s="106"/>
      <c r="BW206" s="106"/>
      <c r="BX206" s="106"/>
      <c r="BY206" s="106"/>
      <c r="BZ206" s="106"/>
      <c r="CA206" s="106"/>
      <c r="CB206" s="106"/>
      <c r="CC206" s="106"/>
      <c r="CD206" s="106"/>
      <c r="CE206" s="106"/>
      <c r="CF206" s="106"/>
      <c r="CG206" s="106"/>
      <c r="CH206" s="106"/>
      <c r="CI206" s="106"/>
      <c r="CJ206" s="106"/>
      <c r="CK206" s="106"/>
      <c r="CL206" s="106"/>
      <c r="CM206" s="106"/>
      <c r="CN206" s="106"/>
      <c r="CO206" s="106"/>
      <c r="CP206" s="106"/>
      <c r="CQ206" s="106"/>
      <c r="CR206" s="106"/>
      <c r="CS206" s="106"/>
      <c r="CT206" s="106"/>
      <c r="CU206" s="106"/>
      <c r="CV206" s="106"/>
      <c r="CW206" s="106"/>
      <c r="CX206" s="106"/>
      <c r="CY206" s="106"/>
      <c r="CZ206" s="106"/>
      <c r="DA206" s="106"/>
      <c r="DB206" s="106"/>
      <c r="DC206" s="106"/>
      <c r="DD206" s="106"/>
      <c r="DE206" s="106"/>
      <c r="DF206" s="106"/>
      <c r="DG206" s="106"/>
      <c r="DH206" s="106"/>
      <c r="DI206" s="106"/>
      <c r="DJ206" s="106"/>
      <c r="DK206" s="106"/>
      <c r="DL206" s="106"/>
      <c r="DM206" s="106"/>
      <c r="DN206" s="106"/>
    </row>
    <row r="207" spans="1:118" s="114" customFormat="1" ht="38.25" customHeight="1" outlineLevel="1" x14ac:dyDescent="0.25">
      <c r="A207" s="115"/>
      <c r="B207" s="115" t="s">
        <v>16</v>
      </c>
      <c r="C207" s="116">
        <f>SUM(D207:F207)</f>
        <v>97.6</v>
      </c>
      <c r="D207" s="116">
        <f>D208</f>
        <v>97.6</v>
      </c>
      <c r="E207" s="116">
        <f>E208</f>
        <v>0</v>
      </c>
      <c r="F207" s="116">
        <f>F208</f>
        <v>0</v>
      </c>
      <c r="G207" s="116">
        <f>G208</f>
        <v>0</v>
      </c>
      <c r="H207" s="116">
        <f>SUM(I207:K207)</f>
        <v>81.2</v>
      </c>
      <c r="I207" s="116">
        <f>I208</f>
        <v>81.2</v>
      </c>
      <c r="J207" s="116">
        <f>J208</f>
        <v>0</v>
      </c>
      <c r="K207" s="116">
        <f>K208</f>
        <v>0</v>
      </c>
      <c r="L207" s="116">
        <f>L208</f>
        <v>0</v>
      </c>
      <c r="M207" s="116">
        <f t="shared" si="94"/>
        <v>83.2</v>
      </c>
      <c r="N207" s="116">
        <f t="shared" si="88"/>
        <v>16.399999999999999</v>
      </c>
      <c r="O207" s="109">
        <f t="shared" si="76"/>
        <v>83.2</v>
      </c>
      <c r="P207" s="116">
        <f t="shared" si="77"/>
        <v>16.399999999999999</v>
      </c>
      <c r="Q207" s="116" t="str">
        <f>IFERROR(J207/#REF!*100,"-")</f>
        <v>-</v>
      </c>
      <c r="R207" s="116">
        <f t="shared" ref="R207:R238" si="97">E207-J207</f>
        <v>0</v>
      </c>
      <c r="S207" s="116" t="str">
        <f>IFERROR(K207/F207*100,"-")</f>
        <v>-</v>
      </c>
      <c r="T207" s="116">
        <f t="shared" ref="T207:T215" si="98">F207-K207</f>
        <v>0</v>
      </c>
      <c r="U207" s="339"/>
      <c r="V207" s="334"/>
      <c r="W207" s="335"/>
      <c r="X207" s="340"/>
      <c r="Y207" s="337"/>
      <c r="Z207" s="337"/>
      <c r="AA207" s="340"/>
      <c r="AB207" s="338"/>
      <c r="AC207" s="340"/>
      <c r="AD207" s="340"/>
      <c r="AE207" s="340"/>
      <c r="AF207" s="340"/>
      <c r="AG207" s="340"/>
      <c r="AH207" s="340"/>
      <c r="AI207" s="340"/>
      <c r="AJ207" s="340"/>
      <c r="AK207" s="340"/>
      <c r="AL207" s="340"/>
      <c r="AM207" s="340"/>
      <c r="AN207" s="340"/>
      <c r="AO207" s="340"/>
      <c r="AP207" s="340"/>
      <c r="AQ207" s="340"/>
      <c r="AR207" s="340"/>
      <c r="AS207" s="340"/>
      <c r="AT207" s="340"/>
      <c r="AU207" s="340"/>
      <c r="AV207" s="340"/>
      <c r="AW207" s="340"/>
      <c r="AX207" s="340"/>
      <c r="AY207" s="340"/>
      <c r="AZ207" s="340"/>
      <c r="BA207" s="340"/>
      <c r="BB207" s="340"/>
      <c r="BC207" s="340"/>
      <c r="BD207" s="340"/>
      <c r="BE207" s="340"/>
      <c r="BF207" s="340"/>
      <c r="BG207" s="340"/>
      <c r="BH207" s="340"/>
      <c r="BI207" s="340"/>
      <c r="BJ207" s="340"/>
      <c r="BK207" s="340"/>
      <c r="BL207" s="340"/>
      <c r="BM207" s="340"/>
      <c r="BN207" s="340"/>
      <c r="BO207" s="340"/>
      <c r="BP207" s="340"/>
      <c r="BQ207" s="340"/>
      <c r="BR207" s="340"/>
      <c r="BS207" s="340"/>
      <c r="BT207" s="340"/>
      <c r="BU207" s="340"/>
      <c r="BV207" s="340"/>
      <c r="BW207" s="340"/>
      <c r="BX207" s="340"/>
      <c r="BY207" s="340"/>
      <c r="BZ207" s="340"/>
      <c r="CA207" s="340"/>
      <c r="CB207" s="340"/>
      <c r="CC207" s="340"/>
      <c r="CD207" s="340"/>
      <c r="CE207" s="340"/>
      <c r="CF207" s="340"/>
      <c r="CG207" s="340"/>
      <c r="CH207" s="340"/>
      <c r="CI207" s="340"/>
      <c r="CJ207" s="340"/>
      <c r="CK207" s="340"/>
      <c r="CL207" s="340"/>
      <c r="CM207" s="340"/>
      <c r="CN207" s="340"/>
      <c r="CO207" s="340"/>
      <c r="CP207" s="340"/>
      <c r="CQ207" s="340"/>
      <c r="CR207" s="340"/>
      <c r="CS207" s="340"/>
      <c r="CT207" s="340"/>
      <c r="CU207" s="340"/>
      <c r="CV207" s="340"/>
      <c r="CW207" s="340"/>
      <c r="CX207" s="340"/>
      <c r="CY207" s="340"/>
      <c r="CZ207" s="340"/>
      <c r="DA207" s="340"/>
      <c r="DB207" s="340"/>
      <c r="DC207" s="340"/>
      <c r="DD207" s="340"/>
      <c r="DE207" s="340"/>
      <c r="DF207" s="340"/>
      <c r="DG207" s="340"/>
      <c r="DH207" s="340"/>
      <c r="DI207" s="340"/>
      <c r="DJ207" s="340"/>
      <c r="DK207" s="340"/>
      <c r="DL207" s="340"/>
      <c r="DM207" s="340"/>
      <c r="DN207" s="340"/>
    </row>
    <row r="208" spans="1:118" s="108" customFormat="1" ht="66" customHeight="1" outlineLevel="2" x14ac:dyDescent="0.25">
      <c r="A208" s="102" t="s">
        <v>114</v>
      </c>
      <c r="B208" s="111" t="s">
        <v>447</v>
      </c>
      <c r="C208" s="104">
        <f>SUM(D208:F208)</f>
        <v>97.6</v>
      </c>
      <c r="D208" s="104">
        <f>16.4+81.2</f>
        <v>97.6</v>
      </c>
      <c r="E208" s="104">
        <v>0</v>
      </c>
      <c r="F208" s="104">
        <v>0</v>
      </c>
      <c r="G208" s="104">
        <v>0</v>
      </c>
      <c r="H208" s="104">
        <f>SUM(I208:K208)</f>
        <v>81.2</v>
      </c>
      <c r="I208" s="104">
        <f>16.4+64.8</f>
        <v>81.2</v>
      </c>
      <c r="J208" s="104">
        <v>0</v>
      </c>
      <c r="K208" s="104">
        <v>0</v>
      </c>
      <c r="L208" s="104">
        <v>0</v>
      </c>
      <c r="M208" s="104">
        <f t="shared" si="94"/>
        <v>83.2</v>
      </c>
      <c r="N208" s="104">
        <f t="shared" si="88"/>
        <v>16.399999999999999</v>
      </c>
      <c r="O208" s="104">
        <f t="shared" si="76"/>
        <v>83.2</v>
      </c>
      <c r="P208" s="104">
        <f t="shared" si="77"/>
        <v>16.399999999999999</v>
      </c>
      <c r="Q208" s="104" t="str">
        <f>IFERROR(J208/#REF!*100,"-")</f>
        <v>-</v>
      </c>
      <c r="R208" s="104">
        <f t="shared" si="97"/>
        <v>0</v>
      </c>
      <c r="S208" s="104" t="str">
        <f>IFERROR(K208/F208*100,"-")</f>
        <v>-</v>
      </c>
      <c r="T208" s="104">
        <f t="shared" si="98"/>
        <v>0</v>
      </c>
      <c r="U208" s="341"/>
      <c r="V208" s="334"/>
      <c r="W208" s="335"/>
      <c r="X208" s="106"/>
      <c r="Y208" s="107"/>
      <c r="Z208" s="107"/>
      <c r="AA208" s="106"/>
      <c r="AB208" s="338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6"/>
      <c r="BB208" s="106"/>
      <c r="BC208" s="106"/>
      <c r="BD208" s="106"/>
      <c r="BE208" s="106"/>
      <c r="BF208" s="106"/>
      <c r="BG208" s="106"/>
      <c r="BH208" s="106"/>
      <c r="BI208" s="106"/>
      <c r="BJ208" s="106"/>
      <c r="BK208" s="106"/>
      <c r="BL208" s="106"/>
      <c r="BM208" s="106"/>
      <c r="BN208" s="106"/>
      <c r="BO208" s="106"/>
      <c r="BP208" s="106"/>
      <c r="BQ208" s="106"/>
      <c r="BR208" s="106"/>
      <c r="BS208" s="106"/>
      <c r="BT208" s="106"/>
      <c r="BU208" s="106"/>
      <c r="BV208" s="106"/>
      <c r="BW208" s="106"/>
      <c r="BX208" s="106"/>
      <c r="BY208" s="106"/>
      <c r="BZ208" s="106"/>
      <c r="CA208" s="106"/>
      <c r="CB208" s="106"/>
      <c r="CC208" s="106"/>
      <c r="CD208" s="106"/>
      <c r="CE208" s="106"/>
      <c r="CF208" s="106"/>
      <c r="CG208" s="106"/>
      <c r="CH208" s="106"/>
      <c r="CI208" s="106"/>
      <c r="CJ208" s="106"/>
      <c r="CK208" s="106"/>
      <c r="CL208" s="106"/>
      <c r="CM208" s="106"/>
      <c r="CN208" s="106"/>
      <c r="CO208" s="106"/>
      <c r="CP208" s="106"/>
      <c r="CQ208" s="106"/>
      <c r="CR208" s="106"/>
      <c r="CS208" s="106"/>
      <c r="CT208" s="106"/>
      <c r="CU208" s="106"/>
      <c r="CV208" s="106"/>
      <c r="CW208" s="106"/>
      <c r="CX208" s="106"/>
      <c r="CY208" s="106"/>
      <c r="CZ208" s="106"/>
      <c r="DA208" s="106"/>
      <c r="DB208" s="106"/>
      <c r="DC208" s="106"/>
      <c r="DD208" s="106"/>
      <c r="DE208" s="106"/>
      <c r="DF208" s="106"/>
      <c r="DG208" s="106"/>
      <c r="DH208" s="106"/>
      <c r="DI208" s="106"/>
      <c r="DJ208" s="106"/>
      <c r="DK208" s="106"/>
      <c r="DL208" s="106"/>
      <c r="DM208" s="106"/>
      <c r="DN208" s="106"/>
    </row>
    <row r="209" spans="1:118" s="114" customFormat="1" ht="42.75" customHeight="1" outlineLevel="1" x14ac:dyDescent="0.25">
      <c r="A209" s="112"/>
      <c r="B209" s="117" t="s">
        <v>86</v>
      </c>
      <c r="C209" s="109">
        <f>SUM(D209:F209)</f>
        <v>0.1</v>
      </c>
      <c r="D209" s="109">
        <f>D210</f>
        <v>0.1</v>
      </c>
      <c r="E209" s="109">
        <f>E210</f>
        <v>0</v>
      </c>
      <c r="F209" s="109">
        <f>F210</f>
        <v>0</v>
      </c>
      <c r="G209" s="109">
        <f>G210</f>
        <v>0</v>
      </c>
      <c r="H209" s="109">
        <f>SUM(I209:K209)</f>
        <v>0</v>
      </c>
      <c r="I209" s="109">
        <f>I210</f>
        <v>0</v>
      </c>
      <c r="J209" s="109">
        <f>J210</f>
        <v>0</v>
      </c>
      <c r="K209" s="109">
        <f>K210</f>
        <v>0</v>
      </c>
      <c r="L209" s="109">
        <v>0</v>
      </c>
      <c r="M209" s="109">
        <f t="shared" si="94"/>
        <v>0</v>
      </c>
      <c r="N209" s="109">
        <f t="shared" si="88"/>
        <v>0.1</v>
      </c>
      <c r="O209" s="109">
        <f t="shared" si="76"/>
        <v>0</v>
      </c>
      <c r="P209" s="109">
        <f t="shared" si="77"/>
        <v>0.1</v>
      </c>
      <c r="Q209" s="109" t="str">
        <f t="shared" ref="Q209:Q240" si="99">IFERROR(J209/E209*100,"-")</f>
        <v>-</v>
      </c>
      <c r="R209" s="109">
        <f t="shared" si="97"/>
        <v>0</v>
      </c>
      <c r="S209" s="109" t="str">
        <f>IFERROR(K209/F209*100,"-")</f>
        <v>-</v>
      </c>
      <c r="T209" s="109">
        <f t="shared" si="98"/>
        <v>0</v>
      </c>
      <c r="U209" s="339"/>
      <c r="V209" s="334"/>
      <c r="W209" s="335"/>
      <c r="X209" s="340"/>
      <c r="Y209" s="337"/>
      <c r="Z209" s="337"/>
      <c r="AA209" s="340"/>
      <c r="AB209" s="338"/>
      <c r="AC209" s="340"/>
      <c r="AD209" s="340"/>
      <c r="AE209" s="340"/>
      <c r="AF209" s="340"/>
      <c r="AG209" s="340"/>
      <c r="AH209" s="340"/>
      <c r="AI209" s="340"/>
      <c r="AJ209" s="340"/>
      <c r="AK209" s="340"/>
      <c r="AL209" s="340"/>
      <c r="AM209" s="340"/>
      <c r="AN209" s="340"/>
      <c r="AO209" s="340"/>
      <c r="AP209" s="340"/>
      <c r="AQ209" s="340"/>
      <c r="AR209" s="340"/>
      <c r="AS209" s="340"/>
      <c r="AT209" s="340"/>
      <c r="AU209" s="340"/>
      <c r="AV209" s="340"/>
      <c r="AW209" s="340"/>
      <c r="AX209" s="340"/>
      <c r="AY209" s="340"/>
      <c r="AZ209" s="340"/>
      <c r="BA209" s="340"/>
      <c r="BB209" s="340"/>
      <c r="BC209" s="340"/>
      <c r="BD209" s="340"/>
      <c r="BE209" s="340"/>
      <c r="BF209" s="340"/>
      <c r="BG209" s="340"/>
      <c r="BH209" s="340"/>
      <c r="BI209" s="340"/>
      <c r="BJ209" s="340"/>
      <c r="BK209" s="340"/>
      <c r="BL209" s="340"/>
      <c r="BM209" s="340"/>
      <c r="BN209" s="340"/>
      <c r="BO209" s="340"/>
      <c r="BP209" s="340"/>
      <c r="BQ209" s="340"/>
      <c r="BR209" s="340"/>
      <c r="BS209" s="340"/>
      <c r="BT209" s="340"/>
      <c r="BU209" s="340"/>
      <c r="BV209" s="340"/>
      <c r="BW209" s="340"/>
      <c r="BX209" s="340"/>
      <c r="BY209" s="340"/>
      <c r="BZ209" s="340"/>
      <c r="CA209" s="340"/>
      <c r="CB209" s="340"/>
      <c r="CC209" s="340"/>
      <c r="CD209" s="340"/>
      <c r="CE209" s="340"/>
      <c r="CF209" s="340"/>
      <c r="CG209" s="340"/>
      <c r="CH209" s="340"/>
      <c r="CI209" s="340"/>
      <c r="CJ209" s="340"/>
      <c r="CK209" s="340"/>
      <c r="CL209" s="340"/>
      <c r="CM209" s="340"/>
      <c r="CN209" s="340"/>
      <c r="CO209" s="340"/>
      <c r="CP209" s="340"/>
      <c r="CQ209" s="340"/>
      <c r="CR209" s="340"/>
      <c r="CS209" s="340"/>
      <c r="CT209" s="340"/>
      <c r="CU209" s="340"/>
      <c r="CV209" s="340"/>
      <c r="CW209" s="340"/>
      <c r="CX209" s="340"/>
      <c r="CY209" s="340"/>
      <c r="CZ209" s="340"/>
      <c r="DA209" s="340"/>
      <c r="DB209" s="340"/>
      <c r="DC209" s="340"/>
      <c r="DD209" s="340"/>
      <c r="DE209" s="340"/>
      <c r="DF209" s="340"/>
      <c r="DG209" s="340"/>
      <c r="DH209" s="340"/>
      <c r="DI209" s="340"/>
      <c r="DJ209" s="340"/>
      <c r="DK209" s="340"/>
      <c r="DL209" s="340"/>
      <c r="DM209" s="340"/>
      <c r="DN209" s="340"/>
    </row>
    <row r="210" spans="1:118" s="108" customFormat="1" ht="53.25" customHeight="1" outlineLevel="2" x14ac:dyDescent="0.25">
      <c r="A210" s="102" t="s">
        <v>117</v>
      </c>
      <c r="B210" s="111" t="s">
        <v>448</v>
      </c>
      <c r="C210" s="104">
        <f>SUM(D210:F210)</f>
        <v>0.1</v>
      </c>
      <c r="D210" s="104">
        <v>0.1</v>
      </c>
      <c r="E210" s="104">
        <v>0</v>
      </c>
      <c r="F210" s="104">
        <v>0</v>
      </c>
      <c r="G210" s="104">
        <v>0</v>
      </c>
      <c r="H210" s="104">
        <f>SUM(I210:K210)</f>
        <v>0</v>
      </c>
      <c r="I210" s="104">
        <v>0</v>
      </c>
      <c r="J210" s="104">
        <v>0</v>
      </c>
      <c r="K210" s="104">
        <v>0</v>
      </c>
      <c r="L210" s="104"/>
      <c r="M210" s="104">
        <f t="shared" si="94"/>
        <v>0</v>
      </c>
      <c r="N210" s="104">
        <f t="shared" si="88"/>
        <v>0.1</v>
      </c>
      <c r="O210" s="104">
        <f t="shared" si="76"/>
        <v>0</v>
      </c>
      <c r="P210" s="104">
        <f t="shared" si="77"/>
        <v>0.1</v>
      </c>
      <c r="Q210" s="104" t="str">
        <f t="shared" si="99"/>
        <v>-</v>
      </c>
      <c r="R210" s="104">
        <f t="shared" si="97"/>
        <v>0</v>
      </c>
      <c r="S210" s="104" t="str">
        <f>IFERROR(K210/F210*100,"-")</f>
        <v>-</v>
      </c>
      <c r="T210" s="104">
        <f t="shared" si="98"/>
        <v>0</v>
      </c>
      <c r="U210" s="341"/>
      <c r="V210" s="334"/>
      <c r="W210" s="335"/>
      <c r="X210" s="106"/>
      <c r="Y210" s="107"/>
      <c r="Z210" s="107"/>
      <c r="AA210" s="106"/>
      <c r="AB210" s="338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  <c r="BI210" s="106"/>
      <c r="BJ210" s="106"/>
      <c r="BK210" s="106"/>
      <c r="BL210" s="106"/>
      <c r="BM210" s="106"/>
      <c r="BN210" s="106"/>
      <c r="BO210" s="106"/>
      <c r="BP210" s="106"/>
      <c r="BQ210" s="106"/>
      <c r="BR210" s="106"/>
      <c r="BS210" s="106"/>
      <c r="BT210" s="106"/>
      <c r="BU210" s="106"/>
      <c r="BV210" s="106"/>
      <c r="BW210" s="106"/>
      <c r="BX210" s="106"/>
      <c r="BY210" s="106"/>
      <c r="BZ210" s="106"/>
      <c r="CA210" s="106"/>
      <c r="CB210" s="106"/>
      <c r="CC210" s="106"/>
      <c r="CD210" s="106"/>
      <c r="CE210" s="106"/>
      <c r="CF210" s="106"/>
      <c r="CG210" s="106"/>
      <c r="CH210" s="106"/>
      <c r="CI210" s="106"/>
      <c r="CJ210" s="106"/>
      <c r="CK210" s="106"/>
      <c r="CL210" s="106"/>
      <c r="CM210" s="106"/>
      <c r="CN210" s="106"/>
      <c r="CO210" s="106"/>
      <c r="CP210" s="106"/>
      <c r="CQ210" s="106"/>
      <c r="CR210" s="106"/>
      <c r="CS210" s="106"/>
      <c r="CT210" s="106"/>
      <c r="CU210" s="106"/>
      <c r="CV210" s="106"/>
      <c r="CW210" s="106"/>
      <c r="CX210" s="106"/>
      <c r="CY210" s="106"/>
      <c r="CZ210" s="106"/>
      <c r="DA210" s="106"/>
      <c r="DB210" s="106"/>
      <c r="DC210" s="106"/>
      <c r="DD210" s="106"/>
      <c r="DE210" s="106"/>
      <c r="DF210" s="106"/>
      <c r="DG210" s="106"/>
      <c r="DH210" s="106"/>
      <c r="DI210" s="106"/>
      <c r="DJ210" s="106"/>
      <c r="DK210" s="106"/>
      <c r="DL210" s="106"/>
      <c r="DM210" s="106"/>
      <c r="DN210" s="106"/>
    </row>
    <row r="211" spans="1:118" s="114" customFormat="1" ht="63" customHeight="1" outlineLevel="1" x14ac:dyDescent="0.25">
      <c r="A211" s="112"/>
      <c r="B211" s="117" t="s">
        <v>299</v>
      </c>
      <c r="C211" s="109">
        <f>SUM(D211:F211)</f>
        <v>70272.2</v>
      </c>
      <c r="D211" s="109">
        <f>D212+D217+D218</f>
        <v>69341.2</v>
      </c>
      <c r="E211" s="109">
        <f>E212+E217+E218</f>
        <v>931</v>
      </c>
      <c r="F211" s="109">
        <f>F212+F217+F218</f>
        <v>0</v>
      </c>
      <c r="G211" s="109">
        <f>G212+G217+G218</f>
        <v>0</v>
      </c>
      <c r="H211" s="109">
        <f>SUM(I211:K211)</f>
        <v>67849.600000000006</v>
      </c>
      <c r="I211" s="109">
        <f>I212+I217+I218</f>
        <v>66918.600000000006</v>
      </c>
      <c r="J211" s="109">
        <f>J212+J217+J218</f>
        <v>931</v>
      </c>
      <c r="K211" s="109">
        <f>K212+K217+K218</f>
        <v>0</v>
      </c>
      <c r="L211" s="109">
        <f>L212+L217+L218</f>
        <v>0</v>
      </c>
      <c r="M211" s="109">
        <f t="shared" si="94"/>
        <v>96.6</v>
      </c>
      <c r="N211" s="109">
        <f t="shared" si="88"/>
        <v>2422.6</v>
      </c>
      <c r="O211" s="109">
        <f t="shared" si="76"/>
        <v>96.5</v>
      </c>
      <c r="P211" s="109">
        <f t="shared" si="77"/>
        <v>2422.6</v>
      </c>
      <c r="Q211" s="109">
        <f t="shared" si="99"/>
        <v>100</v>
      </c>
      <c r="R211" s="109">
        <f t="shared" si="97"/>
        <v>0</v>
      </c>
      <c r="S211" s="109" t="str">
        <f>IFERROR(K211/F211*100,"-")</f>
        <v>-</v>
      </c>
      <c r="T211" s="109">
        <f t="shared" si="98"/>
        <v>0</v>
      </c>
      <c r="U211" s="339"/>
      <c r="V211" s="334"/>
      <c r="W211" s="335"/>
      <c r="X211" s="340"/>
      <c r="Y211" s="337"/>
      <c r="Z211" s="337"/>
      <c r="AA211" s="340"/>
      <c r="AB211" s="338"/>
      <c r="AC211" s="340"/>
      <c r="AD211" s="340"/>
      <c r="AE211" s="340"/>
      <c r="AF211" s="340"/>
      <c r="AG211" s="340"/>
      <c r="AH211" s="340"/>
      <c r="AI211" s="340"/>
      <c r="AJ211" s="340"/>
      <c r="AK211" s="340"/>
      <c r="AL211" s="340"/>
      <c r="AM211" s="340"/>
      <c r="AN211" s="340"/>
      <c r="AO211" s="340"/>
      <c r="AP211" s="340"/>
      <c r="AQ211" s="340"/>
      <c r="AR211" s="340"/>
      <c r="AS211" s="340"/>
      <c r="AT211" s="340"/>
      <c r="AU211" s="340"/>
      <c r="AV211" s="340"/>
      <c r="AW211" s="340"/>
      <c r="AX211" s="340"/>
      <c r="AY211" s="340"/>
      <c r="AZ211" s="340"/>
      <c r="BA211" s="340"/>
      <c r="BB211" s="340"/>
      <c r="BC211" s="340"/>
      <c r="BD211" s="340"/>
      <c r="BE211" s="340"/>
      <c r="BF211" s="340"/>
      <c r="BG211" s="340"/>
      <c r="BH211" s="340"/>
      <c r="BI211" s="340"/>
      <c r="BJ211" s="340"/>
      <c r="BK211" s="340"/>
      <c r="BL211" s="340"/>
      <c r="BM211" s="340"/>
      <c r="BN211" s="340"/>
      <c r="BO211" s="340"/>
      <c r="BP211" s="340"/>
      <c r="BQ211" s="340"/>
      <c r="BR211" s="340"/>
      <c r="BS211" s="340"/>
      <c r="BT211" s="340"/>
      <c r="BU211" s="340"/>
      <c r="BV211" s="340"/>
      <c r="BW211" s="340"/>
      <c r="BX211" s="340"/>
      <c r="BY211" s="340"/>
      <c r="BZ211" s="340"/>
      <c r="CA211" s="340"/>
      <c r="CB211" s="340"/>
      <c r="CC211" s="340"/>
      <c r="CD211" s="340"/>
      <c r="CE211" s="340"/>
      <c r="CF211" s="340"/>
      <c r="CG211" s="340"/>
      <c r="CH211" s="340"/>
      <c r="CI211" s="340"/>
      <c r="CJ211" s="340"/>
      <c r="CK211" s="340"/>
      <c r="CL211" s="340"/>
      <c r="CM211" s="340"/>
      <c r="CN211" s="340"/>
      <c r="CO211" s="340"/>
      <c r="CP211" s="340"/>
      <c r="CQ211" s="340"/>
      <c r="CR211" s="340"/>
      <c r="CS211" s="340"/>
      <c r="CT211" s="340"/>
      <c r="CU211" s="340"/>
      <c r="CV211" s="340"/>
      <c r="CW211" s="340"/>
      <c r="CX211" s="340"/>
      <c r="CY211" s="340"/>
      <c r="CZ211" s="340"/>
      <c r="DA211" s="340"/>
      <c r="DB211" s="340"/>
      <c r="DC211" s="340"/>
      <c r="DD211" s="340"/>
      <c r="DE211" s="340"/>
      <c r="DF211" s="340"/>
      <c r="DG211" s="340"/>
      <c r="DH211" s="340"/>
      <c r="DI211" s="340"/>
      <c r="DJ211" s="340"/>
      <c r="DK211" s="340"/>
      <c r="DL211" s="340"/>
      <c r="DM211" s="340"/>
      <c r="DN211" s="340"/>
    </row>
    <row r="212" spans="1:118" s="108" customFormat="1" ht="47.25" outlineLevel="2" collapsed="1" x14ac:dyDescent="0.25">
      <c r="A212" s="121" t="s">
        <v>128</v>
      </c>
      <c r="B212" s="111" t="s">
        <v>451</v>
      </c>
      <c r="C212" s="104">
        <f t="shared" ref="C212:C218" si="100">SUM(D212:F212)</f>
        <v>54059.8</v>
      </c>
      <c r="D212" s="104">
        <f>D213+D214+D215+D216</f>
        <v>53128.800000000003</v>
      </c>
      <c r="E212" s="104">
        <f>E213+E214+E215+E216</f>
        <v>931</v>
      </c>
      <c r="F212" s="104">
        <f>F213+F214+F215+F216</f>
        <v>0</v>
      </c>
      <c r="G212" s="104">
        <f>G213+G214+G215+G216</f>
        <v>0</v>
      </c>
      <c r="H212" s="104">
        <f t="shared" ref="H212:H218" si="101">SUM(I212:K212)</f>
        <v>53080.2</v>
      </c>
      <c r="I212" s="104">
        <f>I213+I214+I215+I216</f>
        <v>52149.2</v>
      </c>
      <c r="J212" s="104">
        <f>J213+J214+J215+J216</f>
        <v>931</v>
      </c>
      <c r="K212" s="104">
        <f>K213+K214+K215+K216</f>
        <v>0</v>
      </c>
      <c r="L212" s="104">
        <f>L213+L214+L215+L216</f>
        <v>0</v>
      </c>
      <c r="M212" s="104">
        <f t="shared" si="94"/>
        <v>98.2</v>
      </c>
      <c r="N212" s="104">
        <f t="shared" si="88"/>
        <v>979.6</v>
      </c>
      <c r="O212" s="104">
        <f t="shared" si="76"/>
        <v>98.2</v>
      </c>
      <c r="P212" s="104">
        <f t="shared" si="77"/>
        <v>979.6</v>
      </c>
      <c r="Q212" s="104">
        <f t="shared" si="99"/>
        <v>100</v>
      </c>
      <c r="R212" s="104">
        <f t="shared" si="97"/>
        <v>0</v>
      </c>
      <c r="S212" s="104" t="str">
        <f>IFERROR(#REF!/#REF!*100,"-")</f>
        <v>-</v>
      </c>
      <c r="T212" s="104">
        <f t="shared" si="98"/>
        <v>0</v>
      </c>
      <c r="U212" s="341"/>
      <c r="V212" s="334"/>
      <c r="W212" s="335"/>
      <c r="X212" s="106"/>
      <c r="Y212" s="107"/>
      <c r="Z212" s="107"/>
      <c r="AA212" s="106"/>
      <c r="AB212" s="338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  <c r="BB212" s="106"/>
      <c r="BC212" s="106"/>
      <c r="BD212" s="106"/>
      <c r="BE212" s="106"/>
      <c r="BF212" s="106"/>
      <c r="BG212" s="106"/>
      <c r="BH212" s="106"/>
      <c r="BI212" s="106"/>
      <c r="BJ212" s="106"/>
      <c r="BK212" s="106"/>
      <c r="BL212" s="106"/>
      <c r="BM212" s="106"/>
      <c r="BN212" s="106"/>
      <c r="BO212" s="106"/>
      <c r="BP212" s="106"/>
      <c r="BQ212" s="106"/>
      <c r="BR212" s="106"/>
      <c r="BS212" s="106"/>
      <c r="BT212" s="106"/>
      <c r="BU212" s="106"/>
      <c r="BV212" s="106"/>
      <c r="BW212" s="106"/>
      <c r="BX212" s="106"/>
      <c r="BY212" s="106"/>
      <c r="BZ212" s="106"/>
      <c r="CA212" s="106"/>
      <c r="CB212" s="106"/>
      <c r="CC212" s="106"/>
      <c r="CD212" s="106"/>
      <c r="CE212" s="106"/>
      <c r="CF212" s="106"/>
      <c r="CG212" s="106"/>
      <c r="CH212" s="106"/>
      <c r="CI212" s="106"/>
      <c r="CJ212" s="106"/>
      <c r="CK212" s="106"/>
      <c r="CL212" s="106"/>
      <c r="CM212" s="106"/>
      <c r="CN212" s="106"/>
      <c r="CO212" s="106"/>
      <c r="CP212" s="106"/>
      <c r="CQ212" s="106"/>
      <c r="CR212" s="106"/>
      <c r="CS212" s="106"/>
      <c r="CT212" s="106"/>
      <c r="CU212" s="106"/>
      <c r="CV212" s="106"/>
      <c r="CW212" s="106"/>
      <c r="CX212" s="106"/>
      <c r="CY212" s="106"/>
      <c r="CZ212" s="106"/>
      <c r="DA212" s="106"/>
      <c r="DB212" s="106"/>
      <c r="DC212" s="106"/>
      <c r="DD212" s="106"/>
      <c r="DE212" s="106"/>
      <c r="DF212" s="106"/>
      <c r="DG212" s="106"/>
      <c r="DH212" s="106"/>
      <c r="DI212" s="106"/>
      <c r="DJ212" s="106"/>
      <c r="DK212" s="106"/>
      <c r="DL212" s="106"/>
      <c r="DM212" s="106"/>
      <c r="DN212" s="106"/>
    </row>
    <row r="213" spans="1:118" s="108" customFormat="1" ht="20.25" hidden="1" outlineLevel="3" x14ac:dyDescent="0.25">
      <c r="A213" s="121" t="s">
        <v>303</v>
      </c>
      <c r="B213" s="110" t="s">
        <v>161</v>
      </c>
      <c r="C213" s="104">
        <f t="shared" si="100"/>
        <v>5355.2</v>
      </c>
      <c r="D213" s="104">
        <v>5355.2</v>
      </c>
      <c r="E213" s="104">
        <v>0</v>
      </c>
      <c r="F213" s="104">
        <v>0</v>
      </c>
      <c r="G213" s="104">
        <v>0</v>
      </c>
      <c r="H213" s="104">
        <f t="shared" si="101"/>
        <v>5355.2</v>
      </c>
      <c r="I213" s="104">
        <v>5355.2</v>
      </c>
      <c r="J213" s="104">
        <v>0</v>
      </c>
      <c r="K213" s="104">
        <v>0</v>
      </c>
      <c r="L213" s="104">
        <v>0</v>
      </c>
      <c r="M213" s="104">
        <f t="shared" si="94"/>
        <v>100</v>
      </c>
      <c r="N213" s="104">
        <f t="shared" si="88"/>
        <v>0</v>
      </c>
      <c r="O213" s="104">
        <f t="shared" si="76"/>
        <v>100</v>
      </c>
      <c r="P213" s="104">
        <f t="shared" si="77"/>
        <v>0</v>
      </c>
      <c r="Q213" s="104" t="str">
        <f t="shared" si="99"/>
        <v>-</v>
      </c>
      <c r="R213" s="104">
        <f t="shared" si="97"/>
        <v>0</v>
      </c>
      <c r="S213" s="104" t="str">
        <f>IFERROR(#REF!/#REF!*100,"-")</f>
        <v>-</v>
      </c>
      <c r="T213" s="104">
        <f t="shared" si="98"/>
        <v>0</v>
      </c>
      <c r="U213" s="341"/>
      <c r="V213" s="334"/>
      <c r="W213" s="335"/>
      <c r="X213" s="106"/>
      <c r="Y213" s="107"/>
      <c r="Z213" s="107"/>
      <c r="AA213" s="106"/>
      <c r="AB213" s="338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  <c r="BB213" s="106"/>
      <c r="BC213" s="106"/>
      <c r="BD213" s="106"/>
      <c r="BE213" s="106"/>
      <c r="BF213" s="106"/>
      <c r="BG213" s="106"/>
      <c r="BH213" s="106"/>
      <c r="BI213" s="106"/>
      <c r="BJ213" s="106"/>
      <c r="BK213" s="106"/>
      <c r="BL213" s="106"/>
      <c r="BM213" s="106"/>
      <c r="BN213" s="106"/>
      <c r="BO213" s="106"/>
      <c r="BP213" s="106"/>
      <c r="BQ213" s="106"/>
      <c r="BR213" s="106"/>
      <c r="BS213" s="106"/>
      <c r="BT213" s="106"/>
      <c r="BU213" s="106"/>
      <c r="BV213" s="106"/>
      <c r="BW213" s="106"/>
      <c r="BX213" s="106"/>
      <c r="BY213" s="106"/>
      <c r="BZ213" s="106"/>
      <c r="CA213" s="106"/>
      <c r="CB213" s="106"/>
      <c r="CC213" s="106"/>
      <c r="CD213" s="106"/>
      <c r="CE213" s="106"/>
      <c r="CF213" s="106"/>
      <c r="CG213" s="106"/>
      <c r="CH213" s="106"/>
      <c r="CI213" s="106"/>
      <c r="CJ213" s="106"/>
      <c r="CK213" s="106"/>
      <c r="CL213" s="106"/>
      <c r="CM213" s="106"/>
      <c r="CN213" s="106"/>
      <c r="CO213" s="106"/>
      <c r="CP213" s="106"/>
      <c r="CQ213" s="106"/>
      <c r="CR213" s="106"/>
      <c r="CS213" s="106"/>
      <c r="CT213" s="106"/>
      <c r="CU213" s="106"/>
      <c r="CV213" s="106"/>
      <c r="CW213" s="106"/>
      <c r="CX213" s="106"/>
      <c r="CY213" s="106"/>
      <c r="CZ213" s="106"/>
      <c r="DA213" s="106"/>
      <c r="DB213" s="106"/>
      <c r="DC213" s="106"/>
      <c r="DD213" s="106"/>
      <c r="DE213" s="106"/>
      <c r="DF213" s="106"/>
      <c r="DG213" s="106"/>
      <c r="DH213" s="106"/>
      <c r="DI213" s="106"/>
      <c r="DJ213" s="106"/>
      <c r="DK213" s="106"/>
      <c r="DL213" s="106"/>
      <c r="DM213" s="106"/>
      <c r="DN213" s="106"/>
    </row>
    <row r="214" spans="1:118" s="108" customFormat="1" ht="20.25" hidden="1" outlineLevel="3" x14ac:dyDescent="0.25">
      <c r="A214" s="121" t="s">
        <v>304</v>
      </c>
      <c r="B214" s="103" t="s">
        <v>162</v>
      </c>
      <c r="C214" s="104">
        <f t="shared" si="100"/>
        <v>18336.3</v>
      </c>
      <c r="D214" s="104">
        <v>18336.3</v>
      </c>
      <c r="E214" s="104">
        <v>0</v>
      </c>
      <c r="F214" s="104">
        <v>0</v>
      </c>
      <c r="G214" s="104">
        <v>0</v>
      </c>
      <c r="H214" s="104">
        <f t="shared" si="101"/>
        <v>17405.2</v>
      </c>
      <c r="I214" s="104">
        <v>17405.2</v>
      </c>
      <c r="J214" s="104">
        <v>0</v>
      </c>
      <c r="K214" s="104">
        <v>0</v>
      </c>
      <c r="L214" s="104">
        <v>0</v>
      </c>
      <c r="M214" s="104">
        <f t="shared" si="94"/>
        <v>94.9</v>
      </c>
      <c r="N214" s="104">
        <f t="shared" si="88"/>
        <v>931.1</v>
      </c>
      <c r="O214" s="104">
        <f t="shared" si="76"/>
        <v>94.9</v>
      </c>
      <c r="P214" s="104">
        <f t="shared" si="77"/>
        <v>931.1</v>
      </c>
      <c r="Q214" s="104" t="str">
        <f t="shared" si="99"/>
        <v>-</v>
      </c>
      <c r="R214" s="104">
        <f t="shared" si="97"/>
        <v>0</v>
      </c>
      <c r="S214" s="104" t="str">
        <f>IFERROR(#REF!/#REF!*100,"-")</f>
        <v>-</v>
      </c>
      <c r="T214" s="104">
        <f t="shared" si="98"/>
        <v>0</v>
      </c>
      <c r="U214" s="341"/>
      <c r="V214" s="334"/>
      <c r="W214" s="335"/>
      <c r="X214" s="106"/>
      <c r="Y214" s="107"/>
      <c r="Z214" s="107"/>
      <c r="AA214" s="106"/>
      <c r="AB214" s="338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  <c r="BB214" s="106"/>
      <c r="BC214" s="106"/>
      <c r="BD214" s="106"/>
      <c r="BE214" s="106"/>
      <c r="BF214" s="106"/>
      <c r="BG214" s="106"/>
      <c r="BH214" s="106"/>
      <c r="BI214" s="106"/>
      <c r="BJ214" s="106"/>
      <c r="BK214" s="106"/>
      <c r="BL214" s="106"/>
      <c r="BM214" s="106"/>
      <c r="BN214" s="106"/>
      <c r="BO214" s="106"/>
      <c r="BP214" s="106"/>
      <c r="BQ214" s="106"/>
      <c r="BR214" s="106"/>
      <c r="BS214" s="106"/>
      <c r="BT214" s="106"/>
      <c r="BU214" s="106"/>
      <c r="BV214" s="106"/>
      <c r="BW214" s="106"/>
      <c r="BX214" s="106"/>
      <c r="BY214" s="106"/>
      <c r="BZ214" s="106"/>
      <c r="CA214" s="106"/>
      <c r="CB214" s="106"/>
      <c r="CC214" s="106"/>
      <c r="CD214" s="106"/>
      <c r="CE214" s="106"/>
      <c r="CF214" s="106"/>
      <c r="CG214" s="106"/>
      <c r="CH214" s="106"/>
      <c r="CI214" s="106"/>
      <c r="CJ214" s="106"/>
      <c r="CK214" s="106"/>
      <c r="CL214" s="106"/>
      <c r="CM214" s="106"/>
      <c r="CN214" s="106"/>
      <c r="CO214" s="106"/>
      <c r="CP214" s="106"/>
      <c r="CQ214" s="106"/>
      <c r="CR214" s="106"/>
      <c r="CS214" s="106"/>
      <c r="CT214" s="106"/>
      <c r="CU214" s="106"/>
      <c r="CV214" s="106"/>
      <c r="CW214" s="106"/>
      <c r="CX214" s="106"/>
      <c r="CY214" s="106"/>
      <c r="CZ214" s="106"/>
      <c r="DA214" s="106"/>
      <c r="DB214" s="106"/>
      <c r="DC214" s="106"/>
      <c r="DD214" s="106"/>
      <c r="DE214" s="106"/>
      <c r="DF214" s="106"/>
      <c r="DG214" s="106"/>
      <c r="DH214" s="106"/>
      <c r="DI214" s="106"/>
      <c r="DJ214" s="106"/>
      <c r="DK214" s="106"/>
      <c r="DL214" s="106"/>
      <c r="DM214" s="106"/>
      <c r="DN214" s="106"/>
    </row>
    <row r="215" spans="1:118" s="108" customFormat="1" ht="20.25" hidden="1" outlineLevel="3" x14ac:dyDescent="0.25">
      <c r="A215" s="121" t="s">
        <v>305</v>
      </c>
      <c r="B215" s="122" t="s">
        <v>302</v>
      </c>
      <c r="C215" s="104">
        <f t="shared" si="100"/>
        <v>28515</v>
      </c>
      <c r="D215" s="104">
        <v>28515</v>
      </c>
      <c r="E215" s="104">
        <v>0</v>
      </c>
      <c r="F215" s="104">
        <v>0</v>
      </c>
      <c r="G215" s="104">
        <v>0</v>
      </c>
      <c r="H215" s="104">
        <f t="shared" si="101"/>
        <v>28466.5</v>
      </c>
      <c r="I215" s="104">
        <v>28466.5</v>
      </c>
      <c r="J215" s="104">
        <v>0</v>
      </c>
      <c r="K215" s="104">
        <v>0</v>
      </c>
      <c r="L215" s="104">
        <v>0</v>
      </c>
      <c r="M215" s="104">
        <f t="shared" si="94"/>
        <v>99.8</v>
      </c>
      <c r="N215" s="104">
        <f t="shared" si="88"/>
        <v>48.5</v>
      </c>
      <c r="O215" s="104">
        <f t="shared" si="76"/>
        <v>99.8</v>
      </c>
      <c r="P215" s="104">
        <f t="shared" si="77"/>
        <v>48.5</v>
      </c>
      <c r="Q215" s="104" t="str">
        <f t="shared" si="99"/>
        <v>-</v>
      </c>
      <c r="R215" s="104">
        <f t="shared" si="97"/>
        <v>0</v>
      </c>
      <c r="S215" s="104" t="str">
        <f>IFERROR(#REF!/#REF!*100,"-")</f>
        <v>-</v>
      </c>
      <c r="T215" s="104">
        <f t="shared" si="98"/>
        <v>0</v>
      </c>
      <c r="U215" s="341"/>
      <c r="V215" s="334"/>
      <c r="W215" s="335"/>
      <c r="X215" s="106"/>
      <c r="Y215" s="107"/>
      <c r="Z215" s="107"/>
      <c r="AA215" s="106"/>
      <c r="AB215" s="338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  <c r="AZ215" s="106"/>
      <c r="BA215" s="106"/>
      <c r="BB215" s="106"/>
      <c r="BC215" s="106"/>
      <c r="BD215" s="106"/>
      <c r="BE215" s="106"/>
      <c r="BF215" s="106"/>
      <c r="BG215" s="106"/>
      <c r="BH215" s="106"/>
      <c r="BI215" s="106"/>
      <c r="BJ215" s="106"/>
      <c r="BK215" s="106"/>
      <c r="BL215" s="106"/>
      <c r="BM215" s="106"/>
      <c r="BN215" s="106"/>
      <c r="BO215" s="106"/>
      <c r="BP215" s="106"/>
      <c r="BQ215" s="106"/>
      <c r="BR215" s="106"/>
      <c r="BS215" s="106"/>
      <c r="BT215" s="106"/>
      <c r="BU215" s="106"/>
      <c r="BV215" s="106"/>
      <c r="BW215" s="106"/>
      <c r="BX215" s="106"/>
      <c r="BY215" s="106"/>
      <c r="BZ215" s="106"/>
      <c r="CA215" s="106"/>
      <c r="CB215" s="106"/>
      <c r="CC215" s="106"/>
      <c r="CD215" s="106"/>
      <c r="CE215" s="106"/>
      <c r="CF215" s="106"/>
      <c r="CG215" s="106"/>
      <c r="CH215" s="106"/>
      <c r="CI215" s="106"/>
      <c r="CJ215" s="106"/>
      <c r="CK215" s="106"/>
      <c r="CL215" s="106"/>
      <c r="CM215" s="106"/>
      <c r="CN215" s="106"/>
      <c r="CO215" s="106"/>
      <c r="CP215" s="106"/>
      <c r="CQ215" s="106"/>
      <c r="CR215" s="106"/>
      <c r="CS215" s="106"/>
      <c r="CT215" s="106"/>
      <c r="CU215" s="106"/>
      <c r="CV215" s="106"/>
      <c r="CW215" s="106"/>
      <c r="CX215" s="106"/>
      <c r="CY215" s="106"/>
      <c r="CZ215" s="106"/>
      <c r="DA215" s="106"/>
      <c r="DB215" s="106"/>
      <c r="DC215" s="106"/>
      <c r="DD215" s="106"/>
      <c r="DE215" s="106"/>
      <c r="DF215" s="106"/>
      <c r="DG215" s="106"/>
      <c r="DH215" s="106"/>
      <c r="DI215" s="106"/>
      <c r="DJ215" s="106"/>
      <c r="DK215" s="106"/>
      <c r="DL215" s="106"/>
      <c r="DM215" s="106"/>
      <c r="DN215" s="106"/>
    </row>
    <row r="216" spans="1:118" s="108" customFormat="1" ht="38.25" hidden="1" customHeight="1" outlineLevel="3" x14ac:dyDescent="0.25">
      <c r="A216" s="121" t="s">
        <v>306</v>
      </c>
      <c r="B216" s="110" t="s">
        <v>450</v>
      </c>
      <c r="C216" s="104">
        <f>D216+E216</f>
        <v>1853.3</v>
      </c>
      <c r="D216" s="104">
        <f>420+474.3+28</f>
        <v>922.3</v>
      </c>
      <c r="E216" s="104">
        <v>931</v>
      </c>
      <c r="F216" s="104">
        <v>0</v>
      </c>
      <c r="G216" s="104">
        <v>0</v>
      </c>
      <c r="H216" s="104">
        <f>I216+J216+K216+L216</f>
        <v>1853.3</v>
      </c>
      <c r="I216" s="104">
        <f>420+474.3+28</f>
        <v>922.3</v>
      </c>
      <c r="J216" s="104">
        <v>931</v>
      </c>
      <c r="K216" s="104"/>
      <c r="L216" s="104"/>
      <c r="M216" s="104">
        <f t="shared" si="94"/>
        <v>100</v>
      </c>
      <c r="N216" s="104">
        <f t="shared" si="88"/>
        <v>0</v>
      </c>
      <c r="O216" s="104">
        <f t="shared" si="76"/>
        <v>100</v>
      </c>
      <c r="P216" s="104">
        <f t="shared" si="77"/>
        <v>0</v>
      </c>
      <c r="Q216" s="104">
        <f t="shared" si="99"/>
        <v>100</v>
      </c>
      <c r="R216" s="104">
        <f t="shared" si="97"/>
        <v>0</v>
      </c>
      <c r="S216" s="104" t="str">
        <f>IFERROR(#REF!/#REF!*100,"-")</f>
        <v>-</v>
      </c>
      <c r="T216" s="104"/>
      <c r="U216" s="341"/>
      <c r="V216" s="334"/>
      <c r="W216" s="335"/>
      <c r="X216" s="106"/>
      <c r="Y216" s="107"/>
      <c r="Z216" s="107"/>
      <c r="AA216" s="106"/>
      <c r="AB216" s="338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  <c r="AZ216" s="106"/>
      <c r="BA216" s="106"/>
      <c r="BB216" s="106"/>
      <c r="BC216" s="106"/>
      <c r="BD216" s="106"/>
      <c r="BE216" s="106"/>
      <c r="BF216" s="106"/>
      <c r="BG216" s="106"/>
      <c r="BH216" s="106"/>
      <c r="BI216" s="106"/>
      <c r="BJ216" s="106"/>
      <c r="BK216" s="106"/>
      <c r="BL216" s="106"/>
      <c r="BM216" s="106"/>
      <c r="BN216" s="106"/>
      <c r="BO216" s="106"/>
      <c r="BP216" s="106"/>
      <c r="BQ216" s="106"/>
      <c r="BR216" s="106"/>
      <c r="BS216" s="106"/>
      <c r="BT216" s="106"/>
      <c r="BU216" s="106"/>
      <c r="BV216" s="106"/>
      <c r="BW216" s="106"/>
      <c r="BX216" s="106"/>
      <c r="BY216" s="106"/>
      <c r="BZ216" s="106"/>
      <c r="CA216" s="106"/>
      <c r="CB216" s="106"/>
      <c r="CC216" s="106"/>
      <c r="CD216" s="106"/>
      <c r="CE216" s="106"/>
      <c r="CF216" s="106"/>
      <c r="CG216" s="106"/>
      <c r="CH216" s="106"/>
      <c r="CI216" s="106"/>
      <c r="CJ216" s="106"/>
      <c r="CK216" s="106"/>
      <c r="CL216" s="106"/>
      <c r="CM216" s="106"/>
      <c r="CN216" s="106"/>
      <c r="CO216" s="106"/>
      <c r="CP216" s="106"/>
      <c r="CQ216" s="106"/>
      <c r="CR216" s="106"/>
      <c r="CS216" s="106"/>
      <c r="CT216" s="106"/>
      <c r="CU216" s="106"/>
      <c r="CV216" s="106"/>
      <c r="CW216" s="106"/>
      <c r="CX216" s="106"/>
      <c r="CY216" s="106"/>
      <c r="CZ216" s="106"/>
      <c r="DA216" s="106"/>
      <c r="DB216" s="106"/>
      <c r="DC216" s="106"/>
      <c r="DD216" s="106"/>
      <c r="DE216" s="106"/>
      <c r="DF216" s="106"/>
      <c r="DG216" s="106"/>
      <c r="DH216" s="106"/>
      <c r="DI216" s="106"/>
      <c r="DJ216" s="106"/>
      <c r="DK216" s="106"/>
      <c r="DL216" s="106"/>
      <c r="DM216" s="106"/>
      <c r="DN216" s="106"/>
    </row>
    <row r="217" spans="1:118" s="108" customFormat="1" ht="71.25" customHeight="1" outlineLevel="2" x14ac:dyDescent="0.25">
      <c r="A217" s="121" t="s">
        <v>129</v>
      </c>
      <c r="B217" s="111" t="s">
        <v>452</v>
      </c>
      <c r="C217" s="104">
        <f t="shared" si="100"/>
        <v>13944.6</v>
      </c>
      <c r="D217" s="104">
        <v>13944.6</v>
      </c>
      <c r="E217" s="104">
        <v>0</v>
      </c>
      <c r="F217" s="104">
        <v>0</v>
      </c>
      <c r="G217" s="104">
        <v>0</v>
      </c>
      <c r="H217" s="104">
        <f t="shared" si="101"/>
        <v>12583.9</v>
      </c>
      <c r="I217" s="104">
        <v>12583.9</v>
      </c>
      <c r="J217" s="104">
        <v>0</v>
      </c>
      <c r="K217" s="104">
        <v>0</v>
      </c>
      <c r="L217" s="104">
        <v>0</v>
      </c>
      <c r="M217" s="104">
        <f t="shared" si="94"/>
        <v>90.2</v>
      </c>
      <c r="N217" s="104">
        <f t="shared" ref="N217:N248" si="102">C217-H217</f>
        <v>1360.7</v>
      </c>
      <c r="O217" s="104">
        <f t="shared" si="76"/>
        <v>90.2</v>
      </c>
      <c r="P217" s="104">
        <f t="shared" si="77"/>
        <v>1360.7</v>
      </c>
      <c r="Q217" s="104" t="str">
        <f t="shared" si="99"/>
        <v>-</v>
      </c>
      <c r="R217" s="104">
        <f t="shared" si="97"/>
        <v>0</v>
      </c>
      <c r="S217" s="104" t="str">
        <f>IFERROR(K217/F217*100,"-")</f>
        <v>-</v>
      </c>
      <c r="T217" s="104">
        <f t="shared" ref="T217:T248" si="103">F217-K217</f>
        <v>0</v>
      </c>
      <c r="U217" s="341"/>
      <c r="V217" s="334"/>
      <c r="W217" s="335"/>
      <c r="X217" s="106"/>
      <c r="Y217" s="107"/>
      <c r="Z217" s="107"/>
      <c r="AA217" s="106"/>
      <c r="AB217" s="338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  <c r="AZ217" s="106"/>
      <c r="BA217" s="106"/>
      <c r="BB217" s="106"/>
      <c r="BC217" s="106"/>
      <c r="BD217" s="106"/>
      <c r="BE217" s="106"/>
      <c r="BF217" s="106"/>
      <c r="BG217" s="106"/>
      <c r="BH217" s="106"/>
      <c r="BI217" s="106"/>
      <c r="BJ217" s="106"/>
      <c r="BK217" s="106"/>
      <c r="BL217" s="106"/>
      <c r="BM217" s="106"/>
      <c r="BN217" s="106"/>
      <c r="BO217" s="106"/>
      <c r="BP217" s="106"/>
      <c r="BQ217" s="106"/>
      <c r="BR217" s="106"/>
      <c r="BS217" s="106"/>
      <c r="BT217" s="106"/>
      <c r="BU217" s="106"/>
      <c r="BV217" s="106"/>
      <c r="BW217" s="106"/>
      <c r="BX217" s="106"/>
      <c r="BY217" s="106"/>
      <c r="BZ217" s="106"/>
      <c r="CA217" s="106"/>
      <c r="CB217" s="106"/>
      <c r="CC217" s="106"/>
      <c r="CD217" s="106"/>
      <c r="CE217" s="106"/>
      <c r="CF217" s="106"/>
      <c r="CG217" s="106"/>
      <c r="CH217" s="106"/>
      <c r="CI217" s="106"/>
      <c r="CJ217" s="106"/>
      <c r="CK217" s="106"/>
      <c r="CL217" s="106"/>
      <c r="CM217" s="106"/>
      <c r="CN217" s="106"/>
      <c r="CO217" s="106"/>
      <c r="CP217" s="106"/>
      <c r="CQ217" s="106"/>
      <c r="CR217" s="106"/>
      <c r="CS217" s="106"/>
      <c r="CT217" s="106"/>
      <c r="CU217" s="106"/>
      <c r="CV217" s="106"/>
      <c r="CW217" s="106"/>
      <c r="CX217" s="106"/>
      <c r="CY217" s="106"/>
      <c r="CZ217" s="106"/>
      <c r="DA217" s="106"/>
      <c r="DB217" s="106"/>
      <c r="DC217" s="106"/>
      <c r="DD217" s="106"/>
      <c r="DE217" s="106"/>
      <c r="DF217" s="106"/>
      <c r="DG217" s="106"/>
      <c r="DH217" s="106"/>
      <c r="DI217" s="106"/>
      <c r="DJ217" s="106"/>
      <c r="DK217" s="106"/>
      <c r="DL217" s="106"/>
      <c r="DM217" s="106"/>
      <c r="DN217" s="106"/>
    </row>
    <row r="218" spans="1:118" s="108" customFormat="1" ht="54" customHeight="1" outlineLevel="2" x14ac:dyDescent="0.25">
      <c r="A218" s="121" t="s">
        <v>240</v>
      </c>
      <c r="B218" s="111" t="s">
        <v>453</v>
      </c>
      <c r="C218" s="104">
        <f t="shared" si="100"/>
        <v>2267.8000000000002</v>
      </c>
      <c r="D218" s="104">
        <v>2267.8000000000002</v>
      </c>
      <c r="E218" s="104">
        <v>0</v>
      </c>
      <c r="F218" s="104">
        <v>0</v>
      </c>
      <c r="G218" s="104">
        <v>0</v>
      </c>
      <c r="H218" s="104">
        <f t="shared" si="101"/>
        <v>2185.5</v>
      </c>
      <c r="I218" s="123">
        <v>2185.5</v>
      </c>
      <c r="J218" s="104">
        <v>0</v>
      </c>
      <c r="K218" s="104">
        <v>0</v>
      </c>
      <c r="L218" s="104">
        <v>0</v>
      </c>
      <c r="M218" s="104">
        <f t="shared" si="94"/>
        <v>96.4</v>
      </c>
      <c r="N218" s="104">
        <f t="shared" si="102"/>
        <v>82.3</v>
      </c>
      <c r="O218" s="104">
        <f t="shared" si="76"/>
        <v>96.4</v>
      </c>
      <c r="P218" s="104">
        <f t="shared" si="77"/>
        <v>82.3</v>
      </c>
      <c r="Q218" s="104" t="str">
        <f t="shared" si="99"/>
        <v>-</v>
      </c>
      <c r="R218" s="104">
        <f t="shared" si="97"/>
        <v>0</v>
      </c>
      <c r="S218" s="104" t="str">
        <f>IFERROR(#REF!/F218*100,"-")</f>
        <v>-</v>
      </c>
      <c r="T218" s="104">
        <f t="shared" si="103"/>
        <v>0</v>
      </c>
      <c r="U218" s="341"/>
      <c r="V218" s="334"/>
      <c r="W218" s="335"/>
      <c r="X218" s="106"/>
      <c r="Y218" s="107"/>
      <c r="Z218" s="107"/>
      <c r="AA218" s="106"/>
      <c r="AB218" s="338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  <c r="AZ218" s="106"/>
      <c r="BA218" s="106"/>
      <c r="BB218" s="106"/>
      <c r="BC218" s="106"/>
      <c r="BD218" s="106"/>
      <c r="BE218" s="106"/>
      <c r="BF218" s="106"/>
      <c r="BG218" s="106"/>
      <c r="BH218" s="106"/>
      <c r="BI218" s="106"/>
      <c r="BJ218" s="106"/>
      <c r="BK218" s="106"/>
      <c r="BL218" s="106"/>
      <c r="BM218" s="106"/>
      <c r="BN218" s="106"/>
      <c r="BO218" s="106"/>
      <c r="BP218" s="106"/>
      <c r="BQ218" s="106"/>
      <c r="BR218" s="106"/>
      <c r="BS218" s="106"/>
      <c r="BT218" s="106"/>
      <c r="BU218" s="106"/>
      <c r="BV218" s="106"/>
      <c r="BW218" s="106"/>
      <c r="BX218" s="106"/>
      <c r="BY218" s="106"/>
      <c r="BZ218" s="106"/>
      <c r="CA218" s="106"/>
      <c r="CB218" s="106"/>
      <c r="CC218" s="106"/>
      <c r="CD218" s="106"/>
      <c r="CE218" s="106"/>
      <c r="CF218" s="106"/>
      <c r="CG218" s="106"/>
      <c r="CH218" s="106"/>
      <c r="CI218" s="106"/>
      <c r="CJ218" s="106"/>
      <c r="CK218" s="106"/>
      <c r="CL218" s="106"/>
      <c r="CM218" s="106"/>
      <c r="CN218" s="106"/>
      <c r="CO218" s="106"/>
      <c r="CP218" s="106"/>
      <c r="CQ218" s="106"/>
      <c r="CR218" s="106"/>
      <c r="CS218" s="106"/>
      <c r="CT218" s="106"/>
      <c r="CU218" s="106"/>
      <c r="CV218" s="106"/>
      <c r="CW218" s="106"/>
      <c r="CX218" s="106"/>
      <c r="CY218" s="106"/>
      <c r="CZ218" s="106"/>
      <c r="DA218" s="106"/>
      <c r="DB218" s="106"/>
      <c r="DC218" s="106"/>
      <c r="DD218" s="106"/>
      <c r="DE218" s="106"/>
      <c r="DF218" s="106"/>
      <c r="DG218" s="106"/>
      <c r="DH218" s="106"/>
      <c r="DI218" s="106"/>
      <c r="DJ218" s="106"/>
      <c r="DK218" s="106"/>
      <c r="DL218" s="106"/>
      <c r="DM218" s="106"/>
      <c r="DN218" s="106"/>
    </row>
    <row r="219" spans="1:118" s="132" customFormat="1" ht="108" customHeight="1" x14ac:dyDescent="0.25">
      <c r="A219" s="169">
        <v>11</v>
      </c>
      <c r="B219" s="187" t="s">
        <v>196</v>
      </c>
      <c r="C219" s="131">
        <f>SUM(D219:F219)</f>
        <v>3316.7</v>
      </c>
      <c r="D219" s="210">
        <f>D220+D227</f>
        <v>1741.9</v>
      </c>
      <c r="E219" s="210">
        <f>E220+E227</f>
        <v>1574.8</v>
      </c>
      <c r="F219" s="210">
        <f>F220+F227</f>
        <v>0</v>
      </c>
      <c r="G219" s="210">
        <f>G220+G227</f>
        <v>0</v>
      </c>
      <c r="H219" s="131">
        <f>SUM(I219:K219)</f>
        <v>3316.7</v>
      </c>
      <c r="I219" s="210">
        <f>I220+I227</f>
        <v>1741.9</v>
      </c>
      <c r="J219" s="210">
        <f>J220+J227</f>
        <v>1574.8</v>
      </c>
      <c r="K219" s="210">
        <f>K220+K227</f>
        <v>0</v>
      </c>
      <c r="L219" s="210">
        <f>L220+L227</f>
        <v>0</v>
      </c>
      <c r="M219" s="131">
        <f t="shared" si="94"/>
        <v>100</v>
      </c>
      <c r="N219" s="131">
        <f t="shared" si="102"/>
        <v>0</v>
      </c>
      <c r="O219" s="131">
        <f t="shared" si="76"/>
        <v>100</v>
      </c>
      <c r="P219" s="131">
        <f t="shared" si="77"/>
        <v>0</v>
      </c>
      <c r="Q219" s="131">
        <f t="shared" si="99"/>
        <v>100</v>
      </c>
      <c r="R219" s="131">
        <f t="shared" si="97"/>
        <v>0</v>
      </c>
      <c r="S219" s="131" t="str">
        <f t="shared" ref="S219:S250" si="104">IFERROR(K219/F219*100,"-")</f>
        <v>-</v>
      </c>
      <c r="T219" s="131">
        <f t="shared" si="103"/>
        <v>0</v>
      </c>
      <c r="U219" s="329"/>
      <c r="V219" s="92"/>
      <c r="W219" s="217"/>
      <c r="X219" s="330"/>
      <c r="Y219" s="157"/>
      <c r="Z219" s="157"/>
      <c r="AA219" s="330"/>
      <c r="AB219" s="219"/>
      <c r="AC219" s="330"/>
      <c r="AD219" s="330"/>
      <c r="AE219" s="330"/>
      <c r="AF219" s="330"/>
      <c r="AG219" s="330"/>
      <c r="AH219" s="330"/>
      <c r="AI219" s="330"/>
      <c r="AJ219" s="330"/>
      <c r="AK219" s="330"/>
      <c r="AL219" s="330"/>
      <c r="AM219" s="330"/>
      <c r="AN219" s="330"/>
      <c r="AO219" s="330"/>
      <c r="AP219" s="330"/>
      <c r="AQ219" s="330"/>
      <c r="AR219" s="330"/>
      <c r="AS219" s="330"/>
      <c r="AT219" s="330"/>
      <c r="AU219" s="330"/>
      <c r="AV219" s="330"/>
      <c r="AW219" s="330"/>
      <c r="AX219" s="330"/>
      <c r="AY219" s="330"/>
      <c r="AZ219" s="330"/>
      <c r="BA219" s="330"/>
      <c r="BB219" s="330"/>
      <c r="BC219" s="330"/>
      <c r="BD219" s="330"/>
      <c r="BE219" s="330"/>
      <c r="BF219" s="330"/>
      <c r="BG219" s="330"/>
      <c r="BH219" s="330"/>
      <c r="BI219" s="330"/>
      <c r="BJ219" s="330"/>
      <c r="BK219" s="330"/>
      <c r="BL219" s="330"/>
      <c r="BM219" s="330"/>
      <c r="BN219" s="330"/>
      <c r="BO219" s="330"/>
      <c r="BP219" s="330"/>
      <c r="BQ219" s="330"/>
      <c r="BR219" s="330"/>
      <c r="BS219" s="330"/>
      <c r="BT219" s="330"/>
      <c r="BU219" s="330"/>
      <c r="BV219" s="330"/>
      <c r="BW219" s="330"/>
      <c r="BX219" s="330"/>
      <c r="BY219" s="330"/>
      <c r="BZ219" s="330"/>
      <c r="CA219" s="330"/>
      <c r="CB219" s="330"/>
      <c r="CC219" s="330"/>
      <c r="CD219" s="330"/>
      <c r="CE219" s="330"/>
      <c r="CF219" s="330"/>
      <c r="CG219" s="330"/>
      <c r="CH219" s="330"/>
      <c r="CI219" s="330"/>
      <c r="CJ219" s="330"/>
      <c r="CK219" s="330"/>
      <c r="CL219" s="330"/>
      <c r="CM219" s="330"/>
      <c r="CN219" s="330"/>
      <c r="CO219" s="330"/>
      <c r="CP219" s="330"/>
      <c r="CQ219" s="330"/>
      <c r="CR219" s="330"/>
      <c r="CS219" s="330"/>
      <c r="CT219" s="330"/>
      <c r="CU219" s="330"/>
      <c r="CV219" s="330"/>
      <c r="CW219" s="330"/>
      <c r="CX219" s="330"/>
      <c r="CY219" s="330"/>
      <c r="CZ219" s="330"/>
      <c r="DA219" s="330"/>
      <c r="DB219" s="330"/>
      <c r="DC219" s="330"/>
      <c r="DD219" s="330"/>
      <c r="DE219" s="330"/>
      <c r="DF219" s="330"/>
      <c r="DG219" s="330"/>
      <c r="DH219" s="330"/>
      <c r="DI219" s="330"/>
      <c r="DJ219" s="330"/>
      <c r="DK219" s="330"/>
      <c r="DL219" s="330"/>
      <c r="DM219" s="330"/>
      <c r="DN219" s="330"/>
    </row>
    <row r="220" spans="1:118" s="39" customFormat="1" ht="58.5" customHeight="1" outlineLevel="1" x14ac:dyDescent="0.25">
      <c r="A220" s="199" t="s">
        <v>33</v>
      </c>
      <c r="B220" s="167" t="s">
        <v>522</v>
      </c>
      <c r="C220" s="147">
        <f>SUM(D220:F220)</f>
        <v>1822.2</v>
      </c>
      <c r="D220" s="147">
        <f>D221+D222+D223+D224+D225+D226</f>
        <v>1731.5</v>
      </c>
      <c r="E220" s="147">
        <f>E221+E222+E223+E224+E225+E226</f>
        <v>90.7</v>
      </c>
      <c r="F220" s="147">
        <f>F221+F222+F223+F224+F225+F226</f>
        <v>0</v>
      </c>
      <c r="G220" s="147">
        <f>SUM(G226:G226)</f>
        <v>0</v>
      </c>
      <c r="H220" s="147">
        <f>SUM(I220:K220)</f>
        <v>1822.2</v>
      </c>
      <c r="I220" s="147">
        <f>I221+I222+I223+I224+I225+I226</f>
        <v>1731.5</v>
      </c>
      <c r="J220" s="147">
        <f>J221+J222+J223+J224+J225+J226</f>
        <v>90.7</v>
      </c>
      <c r="K220" s="147">
        <f>K221+K222+K223+K224+K225+K226</f>
        <v>0</v>
      </c>
      <c r="L220" s="147">
        <f>L221+L222+L223+L224+L225+L226</f>
        <v>0</v>
      </c>
      <c r="M220" s="147">
        <f t="shared" si="94"/>
        <v>100</v>
      </c>
      <c r="N220" s="147">
        <f t="shared" si="102"/>
        <v>0</v>
      </c>
      <c r="O220" s="147">
        <f t="shared" si="76"/>
        <v>100</v>
      </c>
      <c r="P220" s="147">
        <f t="shared" si="77"/>
        <v>0</v>
      </c>
      <c r="Q220" s="147">
        <f t="shared" si="99"/>
        <v>100</v>
      </c>
      <c r="R220" s="147">
        <f t="shared" si="97"/>
        <v>0</v>
      </c>
      <c r="S220" s="147" t="str">
        <f t="shared" si="104"/>
        <v>-</v>
      </c>
      <c r="T220" s="147">
        <f t="shared" si="103"/>
        <v>0</v>
      </c>
      <c r="U220" s="163"/>
      <c r="V220" s="92"/>
      <c r="W220" s="217"/>
      <c r="X220" s="211"/>
      <c r="Y220" s="212"/>
      <c r="Z220" s="212"/>
      <c r="AA220" s="211"/>
      <c r="AB220" s="219"/>
      <c r="AC220" s="211"/>
      <c r="AD220" s="211"/>
      <c r="AE220" s="211"/>
      <c r="AF220" s="211"/>
      <c r="AG220" s="211"/>
      <c r="AH220" s="211"/>
      <c r="AI220" s="211"/>
      <c r="AJ220" s="211"/>
      <c r="AK220" s="211"/>
      <c r="AL220" s="211"/>
      <c r="AM220" s="211"/>
      <c r="AN220" s="211"/>
      <c r="AO220" s="211"/>
      <c r="AP220" s="211"/>
      <c r="AQ220" s="211"/>
      <c r="AR220" s="211"/>
      <c r="AS220" s="211"/>
      <c r="AT220" s="211"/>
      <c r="AU220" s="211"/>
      <c r="AV220" s="211"/>
      <c r="AW220" s="211"/>
      <c r="AX220" s="211"/>
      <c r="AY220" s="211"/>
      <c r="AZ220" s="211"/>
      <c r="BA220" s="211"/>
      <c r="BB220" s="211"/>
      <c r="BC220" s="211"/>
      <c r="BD220" s="211"/>
      <c r="BE220" s="211"/>
      <c r="BF220" s="211"/>
      <c r="BG220" s="211"/>
      <c r="BH220" s="211"/>
      <c r="BI220" s="211"/>
      <c r="BJ220" s="211"/>
      <c r="BK220" s="211"/>
      <c r="BL220" s="211"/>
      <c r="BM220" s="211"/>
      <c r="BN220" s="211"/>
      <c r="BO220" s="211"/>
      <c r="BP220" s="211"/>
      <c r="BQ220" s="211"/>
      <c r="BR220" s="211"/>
      <c r="BS220" s="211"/>
      <c r="BT220" s="211"/>
      <c r="BU220" s="211"/>
      <c r="BV220" s="211"/>
      <c r="BW220" s="211"/>
      <c r="BX220" s="211"/>
      <c r="BY220" s="211"/>
      <c r="BZ220" s="211"/>
      <c r="CA220" s="211"/>
      <c r="CB220" s="211"/>
      <c r="CC220" s="211"/>
      <c r="CD220" s="211"/>
      <c r="CE220" s="211"/>
      <c r="CF220" s="211"/>
      <c r="CG220" s="211"/>
      <c r="CH220" s="211"/>
      <c r="CI220" s="211"/>
      <c r="CJ220" s="211"/>
      <c r="CK220" s="211"/>
      <c r="CL220" s="211"/>
      <c r="CM220" s="211"/>
      <c r="CN220" s="211"/>
      <c r="CO220" s="211"/>
      <c r="CP220" s="211"/>
      <c r="CQ220" s="211"/>
      <c r="CR220" s="211"/>
      <c r="CS220" s="211"/>
      <c r="CT220" s="211"/>
      <c r="CU220" s="211"/>
      <c r="CV220" s="211"/>
      <c r="CW220" s="211"/>
      <c r="CX220" s="211"/>
      <c r="CY220" s="211"/>
      <c r="CZ220" s="211"/>
      <c r="DA220" s="211"/>
      <c r="DB220" s="211"/>
      <c r="DC220" s="211"/>
      <c r="DD220" s="211"/>
      <c r="DE220" s="211"/>
      <c r="DF220" s="211"/>
      <c r="DG220" s="211"/>
      <c r="DH220" s="211"/>
      <c r="DI220" s="211"/>
      <c r="DJ220" s="211"/>
      <c r="DK220" s="211"/>
      <c r="DL220" s="211"/>
      <c r="DM220" s="211"/>
      <c r="DN220" s="211"/>
    </row>
    <row r="221" spans="1:118" s="38" customFormat="1" ht="34.5" customHeight="1" outlineLevel="2" x14ac:dyDescent="0.25">
      <c r="A221" s="209" t="s">
        <v>104</v>
      </c>
      <c r="B221" s="156" t="s">
        <v>190</v>
      </c>
      <c r="C221" s="147">
        <f t="shared" ref="C221:C226" si="105">SUM(D221:F221)</f>
        <v>75</v>
      </c>
      <c r="D221" s="140">
        <v>75</v>
      </c>
      <c r="E221" s="140">
        <v>0</v>
      </c>
      <c r="F221" s="140">
        <v>0</v>
      </c>
      <c r="G221" s="140">
        <v>0</v>
      </c>
      <c r="H221" s="147">
        <f t="shared" ref="H221:H226" si="106">SUM(I221:K221)</f>
        <v>75</v>
      </c>
      <c r="I221" s="140">
        <v>75</v>
      </c>
      <c r="J221" s="140">
        <v>0</v>
      </c>
      <c r="K221" s="140">
        <v>0</v>
      </c>
      <c r="L221" s="140">
        <v>0</v>
      </c>
      <c r="M221" s="147">
        <f t="shared" si="94"/>
        <v>100</v>
      </c>
      <c r="N221" s="147">
        <f t="shared" si="102"/>
        <v>0</v>
      </c>
      <c r="O221" s="147">
        <f t="shared" si="76"/>
        <v>100</v>
      </c>
      <c r="P221" s="147">
        <f t="shared" si="77"/>
        <v>0</v>
      </c>
      <c r="Q221" s="147" t="str">
        <f t="shared" si="99"/>
        <v>-</v>
      </c>
      <c r="R221" s="147">
        <f t="shared" si="97"/>
        <v>0</v>
      </c>
      <c r="S221" s="147" t="str">
        <f t="shared" si="104"/>
        <v>-</v>
      </c>
      <c r="T221" s="147">
        <f t="shared" si="103"/>
        <v>0</v>
      </c>
      <c r="U221" s="163"/>
      <c r="V221" s="92"/>
      <c r="W221" s="217"/>
      <c r="X221" s="142"/>
      <c r="Y221" s="143"/>
      <c r="Z221" s="143"/>
      <c r="AA221" s="142"/>
      <c r="AB221" s="219"/>
      <c r="AC221" s="142"/>
      <c r="AD221" s="142"/>
      <c r="AE221" s="142"/>
      <c r="AF221" s="142"/>
      <c r="AG221" s="142"/>
      <c r="AH221" s="142"/>
      <c r="AI221" s="142"/>
      <c r="AJ221" s="142"/>
      <c r="AK221" s="142"/>
      <c r="AL221" s="142"/>
      <c r="AM221" s="142"/>
      <c r="AN221" s="142"/>
      <c r="AO221" s="142"/>
      <c r="AP221" s="142"/>
      <c r="AQ221" s="142"/>
      <c r="AR221" s="142"/>
      <c r="AS221" s="142"/>
      <c r="AT221" s="142"/>
      <c r="AU221" s="142"/>
      <c r="AV221" s="142"/>
      <c r="AW221" s="142"/>
      <c r="AX221" s="142"/>
      <c r="AY221" s="142"/>
      <c r="AZ221" s="142"/>
      <c r="BA221" s="142"/>
      <c r="BB221" s="142"/>
      <c r="BC221" s="142"/>
      <c r="BD221" s="142"/>
      <c r="BE221" s="142"/>
      <c r="BF221" s="142"/>
      <c r="BG221" s="142"/>
      <c r="BH221" s="142"/>
      <c r="BI221" s="142"/>
      <c r="BJ221" s="142"/>
      <c r="BK221" s="142"/>
      <c r="BL221" s="142"/>
      <c r="BM221" s="142"/>
      <c r="BN221" s="142"/>
      <c r="BO221" s="142"/>
      <c r="BP221" s="142"/>
      <c r="BQ221" s="142"/>
      <c r="BR221" s="142"/>
      <c r="BS221" s="142"/>
      <c r="BT221" s="142"/>
      <c r="BU221" s="142"/>
      <c r="BV221" s="142"/>
      <c r="BW221" s="142"/>
      <c r="BX221" s="142"/>
      <c r="BY221" s="142"/>
      <c r="BZ221" s="142"/>
      <c r="CA221" s="142"/>
      <c r="CB221" s="142"/>
      <c r="CC221" s="142"/>
      <c r="CD221" s="142"/>
      <c r="CE221" s="142"/>
      <c r="CF221" s="142"/>
      <c r="CG221" s="142"/>
      <c r="CH221" s="142"/>
      <c r="CI221" s="142"/>
      <c r="CJ221" s="142"/>
      <c r="CK221" s="142"/>
      <c r="CL221" s="142"/>
      <c r="CM221" s="142"/>
      <c r="CN221" s="142"/>
      <c r="CO221" s="142"/>
      <c r="CP221" s="142"/>
      <c r="CQ221" s="142"/>
      <c r="CR221" s="142"/>
      <c r="CS221" s="142"/>
      <c r="CT221" s="142"/>
      <c r="CU221" s="142"/>
      <c r="CV221" s="142"/>
      <c r="CW221" s="142"/>
      <c r="CX221" s="142"/>
      <c r="CY221" s="142"/>
      <c r="CZ221" s="142"/>
      <c r="DA221" s="142"/>
      <c r="DB221" s="142"/>
      <c r="DC221" s="142"/>
      <c r="DD221" s="142"/>
      <c r="DE221" s="142"/>
      <c r="DF221" s="142"/>
      <c r="DG221" s="142"/>
      <c r="DH221" s="142"/>
      <c r="DI221" s="142"/>
      <c r="DJ221" s="142"/>
      <c r="DK221" s="142"/>
      <c r="DL221" s="142"/>
      <c r="DM221" s="142"/>
      <c r="DN221" s="142"/>
    </row>
    <row r="222" spans="1:118" s="38" customFormat="1" ht="55.5" customHeight="1" outlineLevel="2" x14ac:dyDescent="0.25">
      <c r="A222" s="209" t="s">
        <v>105</v>
      </c>
      <c r="B222" s="156" t="s">
        <v>191</v>
      </c>
      <c r="C222" s="147">
        <f t="shared" si="105"/>
        <v>15</v>
      </c>
      <c r="D222" s="140">
        <v>15</v>
      </c>
      <c r="E222" s="140">
        <v>0</v>
      </c>
      <c r="F222" s="140">
        <v>0</v>
      </c>
      <c r="G222" s="140">
        <v>0</v>
      </c>
      <c r="H222" s="147">
        <f t="shared" si="106"/>
        <v>15</v>
      </c>
      <c r="I222" s="140">
        <v>15</v>
      </c>
      <c r="J222" s="140">
        <v>0</v>
      </c>
      <c r="K222" s="140">
        <v>0</v>
      </c>
      <c r="L222" s="140">
        <v>0</v>
      </c>
      <c r="M222" s="147">
        <f t="shared" si="94"/>
        <v>100</v>
      </c>
      <c r="N222" s="147">
        <f t="shared" si="102"/>
        <v>0</v>
      </c>
      <c r="O222" s="147">
        <f t="shared" si="76"/>
        <v>100</v>
      </c>
      <c r="P222" s="147">
        <f t="shared" si="77"/>
        <v>0</v>
      </c>
      <c r="Q222" s="147" t="str">
        <f t="shared" si="99"/>
        <v>-</v>
      </c>
      <c r="R222" s="147">
        <f t="shared" si="97"/>
        <v>0</v>
      </c>
      <c r="S222" s="147" t="str">
        <f t="shared" si="104"/>
        <v>-</v>
      </c>
      <c r="T222" s="147">
        <f t="shared" si="103"/>
        <v>0</v>
      </c>
      <c r="U222" s="163"/>
      <c r="V222" s="92"/>
      <c r="W222" s="217"/>
      <c r="X222" s="142"/>
      <c r="Y222" s="143"/>
      <c r="Z222" s="143"/>
      <c r="AA222" s="142"/>
      <c r="AB222" s="219"/>
      <c r="AC222" s="142"/>
      <c r="AD222" s="142"/>
      <c r="AE222" s="142"/>
      <c r="AF222" s="142"/>
      <c r="AG222" s="142"/>
      <c r="AH222" s="142"/>
      <c r="AI222" s="142"/>
      <c r="AJ222" s="142"/>
      <c r="AK222" s="142"/>
      <c r="AL222" s="142"/>
      <c r="AM222" s="142"/>
      <c r="AN222" s="142"/>
      <c r="AO222" s="142"/>
      <c r="AP222" s="142"/>
      <c r="AQ222" s="142"/>
      <c r="AR222" s="142"/>
      <c r="AS222" s="142"/>
      <c r="AT222" s="142"/>
      <c r="AU222" s="142"/>
      <c r="AV222" s="142"/>
      <c r="AW222" s="142"/>
      <c r="AX222" s="142"/>
      <c r="AY222" s="142"/>
      <c r="AZ222" s="142"/>
      <c r="BA222" s="142"/>
      <c r="BB222" s="142"/>
      <c r="BC222" s="142"/>
      <c r="BD222" s="142"/>
      <c r="BE222" s="142"/>
      <c r="BF222" s="142"/>
      <c r="BG222" s="142"/>
      <c r="BH222" s="142"/>
      <c r="BI222" s="142"/>
      <c r="BJ222" s="142"/>
      <c r="BK222" s="142"/>
      <c r="BL222" s="142"/>
      <c r="BM222" s="142"/>
      <c r="BN222" s="142"/>
      <c r="BO222" s="142"/>
      <c r="BP222" s="142"/>
      <c r="BQ222" s="142"/>
      <c r="BR222" s="142"/>
      <c r="BS222" s="142"/>
      <c r="BT222" s="142"/>
      <c r="BU222" s="142"/>
      <c r="BV222" s="142"/>
      <c r="BW222" s="142"/>
      <c r="BX222" s="142"/>
      <c r="BY222" s="142"/>
      <c r="BZ222" s="142"/>
      <c r="CA222" s="142"/>
      <c r="CB222" s="142"/>
      <c r="CC222" s="142"/>
      <c r="CD222" s="142"/>
      <c r="CE222" s="142"/>
      <c r="CF222" s="142"/>
      <c r="CG222" s="142"/>
      <c r="CH222" s="142"/>
      <c r="CI222" s="142"/>
      <c r="CJ222" s="142"/>
      <c r="CK222" s="142"/>
      <c r="CL222" s="142"/>
      <c r="CM222" s="142"/>
      <c r="CN222" s="142"/>
      <c r="CO222" s="142"/>
      <c r="CP222" s="142"/>
      <c r="CQ222" s="142"/>
      <c r="CR222" s="142"/>
      <c r="CS222" s="142"/>
      <c r="CT222" s="142"/>
      <c r="CU222" s="142"/>
      <c r="CV222" s="142"/>
      <c r="CW222" s="142"/>
      <c r="CX222" s="142"/>
      <c r="CY222" s="142"/>
      <c r="CZ222" s="142"/>
      <c r="DA222" s="142"/>
      <c r="DB222" s="142"/>
      <c r="DC222" s="142"/>
      <c r="DD222" s="142"/>
      <c r="DE222" s="142"/>
      <c r="DF222" s="142"/>
      <c r="DG222" s="142"/>
      <c r="DH222" s="142"/>
      <c r="DI222" s="142"/>
      <c r="DJ222" s="142"/>
      <c r="DK222" s="142"/>
      <c r="DL222" s="142"/>
      <c r="DM222" s="142"/>
      <c r="DN222" s="142"/>
    </row>
    <row r="223" spans="1:118" s="38" customFormat="1" ht="68.25" customHeight="1" outlineLevel="2" x14ac:dyDescent="0.25">
      <c r="A223" s="209" t="s">
        <v>106</v>
      </c>
      <c r="B223" s="156" t="s">
        <v>192</v>
      </c>
      <c r="C223" s="147">
        <f t="shared" si="105"/>
        <v>48</v>
      </c>
      <c r="D223" s="140">
        <v>48</v>
      </c>
      <c r="E223" s="140">
        <v>0</v>
      </c>
      <c r="F223" s="140">
        <v>0</v>
      </c>
      <c r="G223" s="140">
        <v>0</v>
      </c>
      <c r="H223" s="147">
        <f t="shared" si="106"/>
        <v>48</v>
      </c>
      <c r="I223" s="140">
        <v>48</v>
      </c>
      <c r="J223" s="140">
        <v>0</v>
      </c>
      <c r="K223" s="140">
        <v>0</v>
      </c>
      <c r="L223" s="140">
        <v>0</v>
      </c>
      <c r="M223" s="147">
        <f t="shared" si="94"/>
        <v>100</v>
      </c>
      <c r="N223" s="147">
        <f t="shared" si="102"/>
        <v>0</v>
      </c>
      <c r="O223" s="147">
        <f t="shared" si="76"/>
        <v>100</v>
      </c>
      <c r="P223" s="147">
        <f t="shared" si="77"/>
        <v>0</v>
      </c>
      <c r="Q223" s="147" t="str">
        <f t="shared" si="99"/>
        <v>-</v>
      </c>
      <c r="R223" s="147">
        <f t="shared" si="97"/>
        <v>0</v>
      </c>
      <c r="S223" s="147" t="str">
        <f t="shared" si="104"/>
        <v>-</v>
      </c>
      <c r="T223" s="147">
        <f t="shared" si="103"/>
        <v>0</v>
      </c>
      <c r="U223" s="163"/>
      <c r="V223" s="92"/>
      <c r="W223" s="217"/>
      <c r="X223" s="142"/>
      <c r="Y223" s="143"/>
      <c r="Z223" s="143"/>
      <c r="AA223" s="142"/>
      <c r="AB223" s="219"/>
      <c r="AC223" s="142"/>
      <c r="AD223" s="142"/>
      <c r="AE223" s="142"/>
      <c r="AF223" s="142"/>
      <c r="AG223" s="142"/>
      <c r="AH223" s="142"/>
      <c r="AI223" s="142"/>
      <c r="AJ223" s="142"/>
      <c r="AK223" s="142"/>
      <c r="AL223" s="142"/>
      <c r="AM223" s="142"/>
      <c r="AN223" s="142"/>
      <c r="AO223" s="142"/>
      <c r="AP223" s="142"/>
      <c r="AQ223" s="142"/>
      <c r="AR223" s="142"/>
      <c r="AS223" s="142"/>
      <c r="AT223" s="142"/>
      <c r="AU223" s="142"/>
      <c r="AV223" s="142"/>
      <c r="AW223" s="142"/>
      <c r="AX223" s="142"/>
      <c r="AY223" s="142"/>
      <c r="AZ223" s="142"/>
      <c r="BA223" s="142"/>
      <c r="BB223" s="142"/>
      <c r="BC223" s="142"/>
      <c r="BD223" s="142"/>
      <c r="BE223" s="142"/>
      <c r="BF223" s="142"/>
      <c r="BG223" s="142"/>
      <c r="BH223" s="142"/>
      <c r="BI223" s="142"/>
      <c r="BJ223" s="142"/>
      <c r="BK223" s="142"/>
      <c r="BL223" s="142"/>
      <c r="BM223" s="142"/>
      <c r="BN223" s="142"/>
      <c r="BO223" s="142"/>
      <c r="BP223" s="142"/>
      <c r="BQ223" s="142"/>
      <c r="BR223" s="142"/>
      <c r="BS223" s="142"/>
      <c r="BT223" s="142"/>
      <c r="BU223" s="142"/>
      <c r="BV223" s="142"/>
      <c r="BW223" s="142"/>
      <c r="BX223" s="142"/>
      <c r="BY223" s="142"/>
      <c r="BZ223" s="142"/>
      <c r="CA223" s="142"/>
      <c r="CB223" s="142"/>
      <c r="CC223" s="142"/>
      <c r="CD223" s="142"/>
      <c r="CE223" s="142"/>
      <c r="CF223" s="142"/>
      <c r="CG223" s="142"/>
      <c r="CH223" s="142"/>
      <c r="CI223" s="142"/>
      <c r="CJ223" s="142"/>
      <c r="CK223" s="142"/>
      <c r="CL223" s="142"/>
      <c r="CM223" s="142"/>
      <c r="CN223" s="142"/>
      <c r="CO223" s="142"/>
      <c r="CP223" s="142"/>
      <c r="CQ223" s="142"/>
      <c r="CR223" s="142"/>
      <c r="CS223" s="142"/>
      <c r="CT223" s="142"/>
      <c r="CU223" s="142"/>
      <c r="CV223" s="142"/>
      <c r="CW223" s="142"/>
      <c r="CX223" s="142"/>
      <c r="CY223" s="142"/>
      <c r="CZ223" s="142"/>
      <c r="DA223" s="142"/>
      <c r="DB223" s="142"/>
      <c r="DC223" s="142"/>
      <c r="DD223" s="142"/>
      <c r="DE223" s="142"/>
      <c r="DF223" s="142"/>
      <c r="DG223" s="142"/>
      <c r="DH223" s="142"/>
      <c r="DI223" s="142"/>
      <c r="DJ223" s="142"/>
      <c r="DK223" s="142"/>
      <c r="DL223" s="142"/>
      <c r="DM223" s="142"/>
      <c r="DN223" s="142"/>
    </row>
    <row r="224" spans="1:118" s="38" customFormat="1" ht="68.25" customHeight="1" outlineLevel="2" x14ac:dyDescent="0.25">
      <c r="A224" s="209" t="s">
        <v>107</v>
      </c>
      <c r="B224" s="156" t="s">
        <v>81</v>
      </c>
      <c r="C224" s="147">
        <f t="shared" si="105"/>
        <v>129.6</v>
      </c>
      <c r="D224" s="140">
        <v>38.9</v>
      </c>
      <c r="E224" s="140">
        <v>90.7</v>
      </c>
      <c r="F224" s="140">
        <v>0</v>
      </c>
      <c r="G224" s="140">
        <v>0</v>
      </c>
      <c r="H224" s="147">
        <f t="shared" si="106"/>
        <v>129.6</v>
      </c>
      <c r="I224" s="140">
        <v>38.9</v>
      </c>
      <c r="J224" s="140">
        <v>90.7</v>
      </c>
      <c r="K224" s="140">
        <v>0</v>
      </c>
      <c r="L224" s="140">
        <v>0</v>
      </c>
      <c r="M224" s="147">
        <f t="shared" si="94"/>
        <v>100</v>
      </c>
      <c r="N224" s="147">
        <f t="shared" si="102"/>
        <v>0</v>
      </c>
      <c r="O224" s="147">
        <f t="shared" si="76"/>
        <v>100</v>
      </c>
      <c r="P224" s="147">
        <f t="shared" si="77"/>
        <v>0</v>
      </c>
      <c r="Q224" s="147">
        <f t="shared" si="99"/>
        <v>100</v>
      </c>
      <c r="R224" s="147">
        <f t="shared" si="97"/>
        <v>0</v>
      </c>
      <c r="S224" s="147" t="str">
        <f t="shared" si="104"/>
        <v>-</v>
      </c>
      <c r="T224" s="147">
        <f t="shared" si="103"/>
        <v>0</v>
      </c>
      <c r="U224" s="163"/>
      <c r="V224" s="92"/>
      <c r="W224" s="217"/>
      <c r="X224" s="142"/>
      <c r="Y224" s="143"/>
      <c r="Z224" s="143"/>
      <c r="AA224" s="142"/>
      <c r="AB224" s="219"/>
      <c r="AC224" s="142"/>
      <c r="AD224" s="142"/>
      <c r="AE224" s="142"/>
      <c r="AF224" s="142"/>
      <c r="AG224" s="142"/>
      <c r="AH224" s="142"/>
      <c r="AI224" s="142"/>
      <c r="AJ224" s="142"/>
      <c r="AK224" s="142"/>
      <c r="AL224" s="142"/>
      <c r="AM224" s="142"/>
      <c r="AN224" s="142"/>
      <c r="AO224" s="142"/>
      <c r="AP224" s="142"/>
      <c r="AQ224" s="142"/>
      <c r="AR224" s="142"/>
      <c r="AS224" s="142"/>
      <c r="AT224" s="142"/>
      <c r="AU224" s="142"/>
      <c r="AV224" s="142"/>
      <c r="AW224" s="142"/>
      <c r="AX224" s="142"/>
      <c r="AY224" s="142"/>
      <c r="AZ224" s="142"/>
      <c r="BA224" s="142"/>
      <c r="BB224" s="142"/>
      <c r="BC224" s="142"/>
      <c r="BD224" s="142"/>
      <c r="BE224" s="142"/>
      <c r="BF224" s="142"/>
      <c r="BG224" s="142"/>
      <c r="BH224" s="142"/>
      <c r="BI224" s="142"/>
      <c r="BJ224" s="142"/>
      <c r="BK224" s="142"/>
      <c r="BL224" s="142"/>
      <c r="BM224" s="142"/>
      <c r="BN224" s="142"/>
      <c r="BO224" s="142"/>
      <c r="BP224" s="142"/>
      <c r="BQ224" s="142"/>
      <c r="BR224" s="142"/>
      <c r="BS224" s="142"/>
      <c r="BT224" s="142"/>
      <c r="BU224" s="142"/>
      <c r="BV224" s="142"/>
      <c r="BW224" s="142"/>
      <c r="BX224" s="142"/>
      <c r="BY224" s="142"/>
      <c r="BZ224" s="142"/>
      <c r="CA224" s="142"/>
      <c r="CB224" s="142"/>
      <c r="CC224" s="142"/>
      <c r="CD224" s="142"/>
      <c r="CE224" s="142"/>
      <c r="CF224" s="142"/>
      <c r="CG224" s="142"/>
      <c r="CH224" s="142"/>
      <c r="CI224" s="142"/>
      <c r="CJ224" s="142"/>
      <c r="CK224" s="142"/>
      <c r="CL224" s="142"/>
      <c r="CM224" s="142"/>
      <c r="CN224" s="142"/>
      <c r="CO224" s="142"/>
      <c r="CP224" s="142"/>
      <c r="CQ224" s="142"/>
      <c r="CR224" s="142"/>
      <c r="CS224" s="142"/>
      <c r="CT224" s="142"/>
      <c r="CU224" s="142"/>
      <c r="CV224" s="142"/>
      <c r="CW224" s="142"/>
      <c r="CX224" s="142"/>
      <c r="CY224" s="142"/>
      <c r="CZ224" s="142"/>
      <c r="DA224" s="142"/>
      <c r="DB224" s="142"/>
      <c r="DC224" s="142"/>
      <c r="DD224" s="142"/>
      <c r="DE224" s="142"/>
      <c r="DF224" s="142"/>
      <c r="DG224" s="142"/>
      <c r="DH224" s="142"/>
      <c r="DI224" s="142"/>
      <c r="DJ224" s="142"/>
      <c r="DK224" s="142"/>
      <c r="DL224" s="142"/>
      <c r="DM224" s="142"/>
      <c r="DN224" s="142"/>
    </row>
    <row r="225" spans="1:118" s="38" customFormat="1" ht="60.75" customHeight="1" outlineLevel="2" x14ac:dyDescent="0.25">
      <c r="A225" s="209" t="s">
        <v>108</v>
      </c>
      <c r="B225" s="156" t="s">
        <v>193</v>
      </c>
      <c r="C225" s="147">
        <f t="shared" si="105"/>
        <v>80</v>
      </c>
      <c r="D225" s="140">
        <v>80</v>
      </c>
      <c r="E225" s="140">
        <v>0</v>
      </c>
      <c r="F225" s="140">
        <v>0</v>
      </c>
      <c r="G225" s="140">
        <v>0</v>
      </c>
      <c r="H225" s="147">
        <f t="shared" si="106"/>
        <v>80</v>
      </c>
      <c r="I225" s="140">
        <v>80</v>
      </c>
      <c r="J225" s="140">
        <v>0</v>
      </c>
      <c r="K225" s="140">
        <v>0</v>
      </c>
      <c r="L225" s="140">
        <v>0</v>
      </c>
      <c r="M225" s="147">
        <f t="shared" si="94"/>
        <v>100</v>
      </c>
      <c r="N225" s="147">
        <f t="shared" si="102"/>
        <v>0</v>
      </c>
      <c r="O225" s="147">
        <f t="shared" si="76"/>
        <v>100</v>
      </c>
      <c r="P225" s="147">
        <f t="shared" si="77"/>
        <v>0</v>
      </c>
      <c r="Q225" s="147" t="str">
        <f t="shared" si="99"/>
        <v>-</v>
      </c>
      <c r="R225" s="147">
        <f t="shared" si="97"/>
        <v>0</v>
      </c>
      <c r="S225" s="147" t="str">
        <f t="shared" si="104"/>
        <v>-</v>
      </c>
      <c r="T225" s="147">
        <f t="shared" si="103"/>
        <v>0</v>
      </c>
      <c r="U225" s="163"/>
      <c r="V225" s="92"/>
      <c r="W225" s="217"/>
      <c r="X225" s="142"/>
      <c r="Y225" s="143"/>
      <c r="Z225" s="143"/>
      <c r="AA225" s="142"/>
      <c r="AB225" s="219"/>
      <c r="AC225" s="142"/>
      <c r="AD225" s="142"/>
      <c r="AE225" s="142"/>
      <c r="AF225" s="142"/>
      <c r="AG225" s="142"/>
      <c r="AH225" s="142"/>
      <c r="AI225" s="142"/>
      <c r="AJ225" s="142"/>
      <c r="AK225" s="142"/>
      <c r="AL225" s="142"/>
      <c r="AM225" s="142"/>
      <c r="AN225" s="142"/>
      <c r="AO225" s="142"/>
      <c r="AP225" s="142"/>
      <c r="AQ225" s="142"/>
      <c r="AR225" s="142"/>
      <c r="AS225" s="142"/>
      <c r="AT225" s="142"/>
      <c r="AU225" s="142"/>
      <c r="AV225" s="142"/>
      <c r="AW225" s="142"/>
      <c r="AX225" s="142"/>
      <c r="AY225" s="142"/>
      <c r="AZ225" s="142"/>
      <c r="BA225" s="142"/>
      <c r="BB225" s="142"/>
      <c r="BC225" s="142"/>
      <c r="BD225" s="142"/>
      <c r="BE225" s="142"/>
      <c r="BF225" s="142"/>
      <c r="BG225" s="142"/>
      <c r="BH225" s="142"/>
      <c r="BI225" s="142"/>
      <c r="BJ225" s="142"/>
      <c r="BK225" s="142"/>
      <c r="BL225" s="142"/>
      <c r="BM225" s="142"/>
      <c r="BN225" s="142"/>
      <c r="BO225" s="142"/>
      <c r="BP225" s="142"/>
      <c r="BQ225" s="142"/>
      <c r="BR225" s="142"/>
      <c r="BS225" s="142"/>
      <c r="BT225" s="142"/>
      <c r="BU225" s="142"/>
      <c r="BV225" s="142"/>
      <c r="BW225" s="142"/>
      <c r="BX225" s="142"/>
      <c r="BY225" s="142"/>
      <c r="BZ225" s="142"/>
      <c r="CA225" s="142"/>
      <c r="CB225" s="142"/>
      <c r="CC225" s="142"/>
      <c r="CD225" s="142"/>
      <c r="CE225" s="142"/>
      <c r="CF225" s="142"/>
      <c r="CG225" s="142"/>
      <c r="CH225" s="142"/>
      <c r="CI225" s="142"/>
      <c r="CJ225" s="142"/>
      <c r="CK225" s="142"/>
      <c r="CL225" s="142"/>
      <c r="CM225" s="142"/>
      <c r="CN225" s="142"/>
      <c r="CO225" s="142"/>
      <c r="CP225" s="142"/>
      <c r="CQ225" s="142"/>
      <c r="CR225" s="142"/>
      <c r="CS225" s="142"/>
      <c r="CT225" s="142"/>
      <c r="CU225" s="142"/>
      <c r="CV225" s="142"/>
      <c r="CW225" s="142"/>
      <c r="CX225" s="142"/>
      <c r="CY225" s="142"/>
      <c r="CZ225" s="142"/>
      <c r="DA225" s="142"/>
      <c r="DB225" s="142"/>
      <c r="DC225" s="142"/>
      <c r="DD225" s="142"/>
      <c r="DE225" s="142"/>
      <c r="DF225" s="142"/>
      <c r="DG225" s="142"/>
      <c r="DH225" s="142"/>
      <c r="DI225" s="142"/>
      <c r="DJ225" s="142"/>
      <c r="DK225" s="142"/>
      <c r="DL225" s="142"/>
      <c r="DM225" s="142"/>
      <c r="DN225" s="142"/>
    </row>
    <row r="226" spans="1:118" s="38" customFormat="1" ht="72.75" customHeight="1" outlineLevel="2" x14ac:dyDescent="0.25">
      <c r="A226" s="209" t="s">
        <v>109</v>
      </c>
      <c r="B226" s="156" t="s">
        <v>194</v>
      </c>
      <c r="C226" s="147">
        <f t="shared" si="105"/>
        <v>1474.6</v>
      </c>
      <c r="D226" s="140">
        <v>1474.6</v>
      </c>
      <c r="E226" s="140">
        <v>0</v>
      </c>
      <c r="F226" s="140">
        <v>0</v>
      </c>
      <c r="G226" s="140">
        <v>0</v>
      </c>
      <c r="H226" s="147">
        <f t="shared" si="106"/>
        <v>1474.6</v>
      </c>
      <c r="I226" s="140">
        <v>1474.6</v>
      </c>
      <c r="J226" s="140">
        <v>0</v>
      </c>
      <c r="K226" s="140">
        <v>0</v>
      </c>
      <c r="L226" s="140">
        <v>0</v>
      </c>
      <c r="M226" s="147">
        <f t="shared" si="94"/>
        <v>100</v>
      </c>
      <c r="N226" s="147">
        <f t="shared" si="102"/>
        <v>0</v>
      </c>
      <c r="O226" s="147">
        <f t="shared" ref="O226:O289" si="107">IFERROR(I226/D226*100,"-")</f>
        <v>100</v>
      </c>
      <c r="P226" s="147">
        <f t="shared" ref="P226:P289" si="108">D226-I226</f>
        <v>0</v>
      </c>
      <c r="Q226" s="147" t="str">
        <f t="shared" si="99"/>
        <v>-</v>
      </c>
      <c r="R226" s="147">
        <f t="shared" si="97"/>
        <v>0</v>
      </c>
      <c r="S226" s="147" t="str">
        <f t="shared" si="104"/>
        <v>-</v>
      </c>
      <c r="T226" s="147">
        <f t="shared" si="103"/>
        <v>0</v>
      </c>
      <c r="U226" s="163"/>
      <c r="V226" s="92"/>
      <c r="W226" s="217"/>
      <c r="X226" s="142"/>
      <c r="Y226" s="143"/>
      <c r="Z226" s="143"/>
      <c r="AA226" s="142"/>
      <c r="AB226" s="219"/>
      <c r="AC226" s="142"/>
      <c r="AD226" s="142"/>
      <c r="AE226" s="142"/>
      <c r="AF226" s="142"/>
      <c r="AG226" s="142"/>
      <c r="AH226" s="142"/>
      <c r="AI226" s="142"/>
      <c r="AJ226" s="142"/>
      <c r="AK226" s="142"/>
      <c r="AL226" s="142"/>
      <c r="AM226" s="142"/>
      <c r="AN226" s="142"/>
      <c r="AO226" s="142"/>
      <c r="AP226" s="142"/>
      <c r="AQ226" s="142"/>
      <c r="AR226" s="142"/>
      <c r="AS226" s="142"/>
      <c r="AT226" s="142"/>
      <c r="AU226" s="142"/>
      <c r="AV226" s="142"/>
      <c r="AW226" s="142"/>
      <c r="AX226" s="142"/>
      <c r="AY226" s="142"/>
      <c r="AZ226" s="142"/>
      <c r="BA226" s="142"/>
      <c r="BB226" s="142"/>
      <c r="BC226" s="142"/>
      <c r="BD226" s="142"/>
      <c r="BE226" s="142"/>
      <c r="BF226" s="142"/>
      <c r="BG226" s="142"/>
      <c r="BH226" s="142"/>
      <c r="BI226" s="142"/>
      <c r="BJ226" s="142"/>
      <c r="BK226" s="142"/>
      <c r="BL226" s="142"/>
      <c r="BM226" s="142"/>
      <c r="BN226" s="142"/>
      <c r="BO226" s="142"/>
      <c r="BP226" s="142"/>
      <c r="BQ226" s="142"/>
      <c r="BR226" s="142"/>
      <c r="BS226" s="142"/>
      <c r="BT226" s="142"/>
      <c r="BU226" s="142"/>
      <c r="BV226" s="142"/>
      <c r="BW226" s="142"/>
      <c r="BX226" s="142"/>
      <c r="BY226" s="142"/>
      <c r="BZ226" s="142"/>
      <c r="CA226" s="142"/>
      <c r="CB226" s="142"/>
      <c r="CC226" s="142"/>
      <c r="CD226" s="142"/>
      <c r="CE226" s="142"/>
      <c r="CF226" s="142"/>
      <c r="CG226" s="142"/>
      <c r="CH226" s="142"/>
      <c r="CI226" s="142"/>
      <c r="CJ226" s="142"/>
      <c r="CK226" s="142"/>
      <c r="CL226" s="142"/>
      <c r="CM226" s="142"/>
      <c r="CN226" s="142"/>
      <c r="CO226" s="142"/>
      <c r="CP226" s="142"/>
      <c r="CQ226" s="142"/>
      <c r="CR226" s="142"/>
      <c r="CS226" s="142"/>
      <c r="CT226" s="142"/>
      <c r="CU226" s="142"/>
      <c r="CV226" s="142"/>
      <c r="CW226" s="142"/>
      <c r="CX226" s="142"/>
      <c r="CY226" s="142"/>
      <c r="CZ226" s="142"/>
      <c r="DA226" s="142"/>
      <c r="DB226" s="142"/>
      <c r="DC226" s="142"/>
      <c r="DD226" s="142"/>
      <c r="DE226" s="142"/>
      <c r="DF226" s="142"/>
      <c r="DG226" s="142"/>
      <c r="DH226" s="142"/>
      <c r="DI226" s="142"/>
      <c r="DJ226" s="142"/>
      <c r="DK226" s="142"/>
      <c r="DL226" s="142"/>
      <c r="DM226" s="142"/>
      <c r="DN226" s="142"/>
    </row>
    <row r="227" spans="1:118" s="38" customFormat="1" ht="39.75" customHeight="1" outlineLevel="1" x14ac:dyDescent="0.25">
      <c r="A227" s="199" t="s">
        <v>34</v>
      </c>
      <c r="B227" s="172" t="s">
        <v>717</v>
      </c>
      <c r="C227" s="147">
        <f t="shared" ref="C227:C233" si="109">SUM(D227:F227)</f>
        <v>1494.5</v>
      </c>
      <c r="D227" s="140">
        <f>D228</f>
        <v>10.4</v>
      </c>
      <c r="E227" s="140">
        <f>E228</f>
        <v>1484.1</v>
      </c>
      <c r="F227" s="140">
        <f>F228</f>
        <v>0</v>
      </c>
      <c r="G227" s="140">
        <f>G228</f>
        <v>0</v>
      </c>
      <c r="H227" s="147">
        <f>SUM(I227:K227)</f>
        <v>1494.5</v>
      </c>
      <c r="I227" s="140">
        <f>I228</f>
        <v>10.4</v>
      </c>
      <c r="J227" s="140">
        <f>J228</f>
        <v>1484.1</v>
      </c>
      <c r="K227" s="140">
        <f>K228</f>
        <v>0</v>
      </c>
      <c r="L227" s="140">
        <f>L228</f>
        <v>0</v>
      </c>
      <c r="M227" s="147">
        <f t="shared" si="94"/>
        <v>100</v>
      </c>
      <c r="N227" s="147">
        <f t="shared" si="102"/>
        <v>0</v>
      </c>
      <c r="O227" s="147">
        <f t="shared" si="107"/>
        <v>100</v>
      </c>
      <c r="P227" s="147">
        <f t="shared" si="108"/>
        <v>0</v>
      </c>
      <c r="Q227" s="147">
        <f t="shared" si="99"/>
        <v>100</v>
      </c>
      <c r="R227" s="147">
        <f t="shared" si="97"/>
        <v>0</v>
      </c>
      <c r="S227" s="147" t="str">
        <f t="shared" si="104"/>
        <v>-</v>
      </c>
      <c r="T227" s="147">
        <f t="shared" si="103"/>
        <v>0</v>
      </c>
      <c r="U227" s="163"/>
      <c r="V227" s="92"/>
      <c r="W227" s="217"/>
      <c r="X227" s="142"/>
      <c r="Y227" s="143"/>
      <c r="Z227" s="143"/>
      <c r="AA227" s="142"/>
      <c r="AB227" s="219"/>
      <c r="AC227" s="142"/>
      <c r="AD227" s="142"/>
      <c r="AE227" s="142"/>
      <c r="AF227" s="142"/>
      <c r="AG227" s="142"/>
      <c r="AH227" s="142"/>
      <c r="AI227" s="142"/>
      <c r="AJ227" s="142"/>
      <c r="AK227" s="142"/>
      <c r="AL227" s="142"/>
      <c r="AM227" s="142"/>
      <c r="AN227" s="142"/>
      <c r="AO227" s="142"/>
      <c r="AP227" s="142"/>
      <c r="AQ227" s="142"/>
      <c r="AR227" s="142"/>
      <c r="AS227" s="142"/>
      <c r="AT227" s="142"/>
      <c r="AU227" s="142"/>
      <c r="AV227" s="142"/>
      <c r="AW227" s="142"/>
      <c r="AX227" s="142"/>
      <c r="AY227" s="142"/>
      <c r="AZ227" s="142"/>
      <c r="BA227" s="142"/>
      <c r="BB227" s="142"/>
      <c r="BC227" s="142"/>
      <c r="BD227" s="142"/>
      <c r="BE227" s="142"/>
      <c r="BF227" s="142"/>
      <c r="BG227" s="142"/>
      <c r="BH227" s="142"/>
      <c r="BI227" s="142"/>
      <c r="BJ227" s="142"/>
      <c r="BK227" s="142"/>
      <c r="BL227" s="142"/>
      <c r="BM227" s="142"/>
      <c r="BN227" s="142"/>
      <c r="BO227" s="142"/>
      <c r="BP227" s="142"/>
      <c r="BQ227" s="142"/>
      <c r="BR227" s="142"/>
      <c r="BS227" s="142"/>
      <c r="BT227" s="142"/>
      <c r="BU227" s="142"/>
      <c r="BV227" s="142"/>
      <c r="BW227" s="142"/>
      <c r="BX227" s="142"/>
      <c r="BY227" s="142"/>
      <c r="BZ227" s="142"/>
      <c r="CA227" s="142"/>
      <c r="CB227" s="142"/>
      <c r="CC227" s="142"/>
      <c r="CD227" s="142"/>
      <c r="CE227" s="142"/>
      <c r="CF227" s="142"/>
      <c r="CG227" s="142"/>
      <c r="CH227" s="142"/>
      <c r="CI227" s="142"/>
      <c r="CJ227" s="142"/>
      <c r="CK227" s="142"/>
      <c r="CL227" s="142"/>
      <c r="CM227" s="142"/>
      <c r="CN227" s="142"/>
      <c r="CO227" s="142"/>
      <c r="CP227" s="142"/>
      <c r="CQ227" s="142"/>
      <c r="CR227" s="142"/>
      <c r="CS227" s="142"/>
      <c r="CT227" s="142"/>
      <c r="CU227" s="142"/>
      <c r="CV227" s="142"/>
      <c r="CW227" s="142"/>
      <c r="CX227" s="142"/>
      <c r="CY227" s="142"/>
      <c r="CZ227" s="142"/>
      <c r="DA227" s="142"/>
      <c r="DB227" s="142"/>
      <c r="DC227" s="142"/>
      <c r="DD227" s="142"/>
      <c r="DE227" s="142"/>
      <c r="DF227" s="142"/>
      <c r="DG227" s="142"/>
      <c r="DH227" s="142"/>
      <c r="DI227" s="142"/>
      <c r="DJ227" s="142"/>
      <c r="DK227" s="142"/>
      <c r="DL227" s="142"/>
      <c r="DM227" s="142"/>
      <c r="DN227" s="142"/>
    </row>
    <row r="228" spans="1:118" s="38" customFormat="1" ht="57" customHeight="1" outlineLevel="2" x14ac:dyDescent="0.25">
      <c r="A228" s="138" t="s">
        <v>114</v>
      </c>
      <c r="B228" s="156" t="s">
        <v>195</v>
      </c>
      <c r="C228" s="147">
        <f t="shared" si="109"/>
        <v>1494.5</v>
      </c>
      <c r="D228" s="140">
        <v>10.4</v>
      </c>
      <c r="E228" s="140">
        <v>1484.1</v>
      </c>
      <c r="F228" s="140">
        <v>0</v>
      </c>
      <c r="G228" s="140">
        <v>0</v>
      </c>
      <c r="H228" s="147">
        <f>SUM(I228:K228)</f>
        <v>1494.5</v>
      </c>
      <c r="I228" s="140">
        <v>10.4</v>
      </c>
      <c r="J228" s="140">
        <v>1484.1</v>
      </c>
      <c r="K228" s="140">
        <v>0</v>
      </c>
      <c r="L228" s="140">
        <v>0</v>
      </c>
      <c r="M228" s="147">
        <f t="shared" ref="M228:M259" si="110">IFERROR(H228/C228*100,"-")</f>
        <v>100</v>
      </c>
      <c r="N228" s="147">
        <f t="shared" si="102"/>
        <v>0</v>
      </c>
      <c r="O228" s="147">
        <f t="shared" si="107"/>
        <v>100</v>
      </c>
      <c r="P228" s="147">
        <f t="shared" si="108"/>
        <v>0</v>
      </c>
      <c r="Q228" s="147">
        <f t="shared" si="99"/>
        <v>100</v>
      </c>
      <c r="R228" s="147">
        <f t="shared" si="97"/>
        <v>0</v>
      </c>
      <c r="S228" s="147" t="str">
        <f t="shared" si="104"/>
        <v>-</v>
      </c>
      <c r="T228" s="147">
        <f t="shared" si="103"/>
        <v>0</v>
      </c>
      <c r="U228" s="163"/>
      <c r="V228" s="92"/>
      <c r="W228" s="217"/>
      <c r="X228" s="142"/>
      <c r="Y228" s="143"/>
      <c r="Z228" s="143"/>
      <c r="AA228" s="142"/>
      <c r="AB228" s="219"/>
      <c r="AC228" s="142"/>
      <c r="AD228" s="142"/>
      <c r="AE228" s="142"/>
      <c r="AF228" s="142"/>
      <c r="AG228" s="142"/>
      <c r="AH228" s="142"/>
      <c r="AI228" s="142"/>
      <c r="AJ228" s="142"/>
      <c r="AK228" s="142"/>
      <c r="AL228" s="142"/>
      <c r="AM228" s="142"/>
      <c r="AN228" s="142"/>
      <c r="AO228" s="142"/>
      <c r="AP228" s="142"/>
      <c r="AQ228" s="142"/>
      <c r="AR228" s="142"/>
      <c r="AS228" s="142"/>
      <c r="AT228" s="142"/>
      <c r="AU228" s="142"/>
      <c r="AV228" s="142"/>
      <c r="AW228" s="142"/>
      <c r="AX228" s="142"/>
      <c r="AY228" s="142"/>
      <c r="AZ228" s="142"/>
      <c r="BA228" s="142"/>
      <c r="BB228" s="142"/>
      <c r="BC228" s="142"/>
      <c r="BD228" s="142"/>
      <c r="BE228" s="142"/>
      <c r="BF228" s="142"/>
      <c r="BG228" s="142"/>
      <c r="BH228" s="142"/>
      <c r="BI228" s="142"/>
      <c r="BJ228" s="142"/>
      <c r="BK228" s="142"/>
      <c r="BL228" s="142"/>
      <c r="BM228" s="142"/>
      <c r="BN228" s="142"/>
      <c r="BO228" s="142"/>
      <c r="BP228" s="142"/>
      <c r="BQ228" s="142"/>
      <c r="BR228" s="142"/>
      <c r="BS228" s="142"/>
      <c r="BT228" s="142"/>
      <c r="BU228" s="142"/>
      <c r="BV228" s="142"/>
      <c r="BW228" s="142"/>
      <c r="BX228" s="142"/>
      <c r="BY228" s="142"/>
      <c r="BZ228" s="142"/>
      <c r="CA228" s="142"/>
      <c r="CB228" s="142"/>
      <c r="CC228" s="142"/>
      <c r="CD228" s="142"/>
      <c r="CE228" s="142"/>
      <c r="CF228" s="142"/>
      <c r="CG228" s="142"/>
      <c r="CH228" s="142"/>
      <c r="CI228" s="142"/>
      <c r="CJ228" s="142"/>
      <c r="CK228" s="142"/>
      <c r="CL228" s="142"/>
      <c r="CM228" s="142"/>
      <c r="CN228" s="142"/>
      <c r="CO228" s="142"/>
      <c r="CP228" s="142"/>
      <c r="CQ228" s="142"/>
      <c r="CR228" s="142"/>
      <c r="CS228" s="142"/>
      <c r="CT228" s="142"/>
      <c r="CU228" s="142"/>
      <c r="CV228" s="142"/>
      <c r="CW228" s="142"/>
      <c r="CX228" s="142"/>
      <c r="CY228" s="142"/>
      <c r="CZ228" s="142"/>
      <c r="DA228" s="142"/>
      <c r="DB228" s="142"/>
      <c r="DC228" s="142"/>
      <c r="DD228" s="142"/>
      <c r="DE228" s="142"/>
      <c r="DF228" s="142"/>
      <c r="DG228" s="142"/>
      <c r="DH228" s="142"/>
      <c r="DI228" s="142"/>
      <c r="DJ228" s="142"/>
      <c r="DK228" s="142"/>
      <c r="DL228" s="142"/>
      <c r="DM228" s="142"/>
      <c r="DN228" s="142"/>
    </row>
    <row r="229" spans="1:118" s="132" customFormat="1" ht="148.5" customHeight="1" x14ac:dyDescent="0.25">
      <c r="A229" s="169">
        <v>12</v>
      </c>
      <c r="B229" s="187" t="s">
        <v>256</v>
      </c>
      <c r="C229" s="131">
        <f t="shared" si="109"/>
        <v>22213.1</v>
      </c>
      <c r="D229" s="131">
        <f>D230+D233</f>
        <v>21803.599999999999</v>
      </c>
      <c r="E229" s="131">
        <f>E230+E233</f>
        <v>409.5</v>
      </c>
      <c r="F229" s="131">
        <f>F230+F233</f>
        <v>0</v>
      </c>
      <c r="G229" s="131">
        <f>G230+G233</f>
        <v>0</v>
      </c>
      <c r="H229" s="131">
        <f t="shared" ref="H229:H239" si="111">SUM(I229:K229)</f>
        <v>21570.6</v>
      </c>
      <c r="I229" s="131">
        <f>I230+I233</f>
        <v>21161.1</v>
      </c>
      <c r="J229" s="131">
        <f>J230+J233</f>
        <v>409.5</v>
      </c>
      <c r="K229" s="131">
        <f>K230+K233</f>
        <v>0</v>
      </c>
      <c r="L229" s="131">
        <f>L230+L233</f>
        <v>0</v>
      </c>
      <c r="M229" s="131">
        <f t="shared" si="110"/>
        <v>97.1</v>
      </c>
      <c r="N229" s="131">
        <f t="shared" si="102"/>
        <v>642.5</v>
      </c>
      <c r="O229" s="131">
        <f t="shared" si="107"/>
        <v>97.1</v>
      </c>
      <c r="P229" s="131">
        <f t="shared" si="108"/>
        <v>642.5</v>
      </c>
      <c r="Q229" s="131">
        <f t="shared" si="99"/>
        <v>100</v>
      </c>
      <c r="R229" s="131">
        <f t="shared" si="97"/>
        <v>0</v>
      </c>
      <c r="S229" s="131" t="str">
        <f t="shared" si="104"/>
        <v>-</v>
      </c>
      <c r="T229" s="131">
        <f t="shared" si="103"/>
        <v>0</v>
      </c>
      <c r="U229" s="329"/>
      <c r="V229" s="92"/>
      <c r="W229" s="217"/>
      <c r="X229" s="330"/>
      <c r="Y229" s="157"/>
      <c r="Z229" s="157"/>
      <c r="AA229" s="330"/>
      <c r="AB229" s="219"/>
      <c r="AC229" s="330"/>
      <c r="AD229" s="330"/>
      <c r="AE229" s="330"/>
      <c r="AF229" s="330"/>
      <c r="AG229" s="330"/>
      <c r="AH229" s="330"/>
      <c r="AI229" s="330"/>
      <c r="AJ229" s="330"/>
      <c r="AK229" s="330"/>
      <c r="AL229" s="330"/>
      <c r="AM229" s="330"/>
      <c r="AN229" s="330"/>
      <c r="AO229" s="330"/>
      <c r="AP229" s="330"/>
      <c r="AQ229" s="330"/>
      <c r="AR229" s="330"/>
      <c r="AS229" s="330"/>
      <c r="AT229" s="330"/>
      <c r="AU229" s="330"/>
      <c r="AV229" s="330"/>
      <c r="AW229" s="330"/>
      <c r="AX229" s="330"/>
      <c r="AY229" s="330"/>
      <c r="AZ229" s="330"/>
      <c r="BA229" s="330"/>
      <c r="BB229" s="330"/>
      <c r="BC229" s="330"/>
      <c r="BD229" s="330"/>
      <c r="BE229" s="330"/>
      <c r="BF229" s="330"/>
      <c r="BG229" s="330"/>
      <c r="BH229" s="330"/>
      <c r="BI229" s="330"/>
      <c r="BJ229" s="330"/>
      <c r="BK229" s="330"/>
      <c r="BL229" s="330"/>
      <c r="BM229" s="330"/>
      <c r="BN229" s="330"/>
      <c r="BO229" s="330"/>
      <c r="BP229" s="330"/>
      <c r="BQ229" s="330"/>
      <c r="BR229" s="330"/>
      <c r="BS229" s="330"/>
      <c r="BT229" s="330"/>
      <c r="BU229" s="330"/>
      <c r="BV229" s="330"/>
      <c r="BW229" s="330"/>
      <c r="BX229" s="330"/>
      <c r="BY229" s="330"/>
      <c r="BZ229" s="330"/>
      <c r="CA229" s="330"/>
      <c r="CB229" s="330"/>
      <c r="CC229" s="330"/>
      <c r="CD229" s="330"/>
      <c r="CE229" s="330"/>
      <c r="CF229" s="330"/>
      <c r="CG229" s="330"/>
      <c r="CH229" s="330"/>
      <c r="CI229" s="330"/>
      <c r="CJ229" s="330"/>
      <c r="CK229" s="330"/>
      <c r="CL229" s="330"/>
      <c r="CM229" s="330"/>
      <c r="CN229" s="330"/>
      <c r="CO229" s="330"/>
      <c r="CP229" s="330"/>
      <c r="CQ229" s="330"/>
      <c r="CR229" s="330"/>
      <c r="CS229" s="330"/>
      <c r="CT229" s="330"/>
      <c r="CU229" s="330"/>
      <c r="CV229" s="330"/>
      <c r="CW229" s="330"/>
      <c r="CX229" s="330"/>
      <c r="CY229" s="330"/>
      <c r="CZ229" s="330"/>
      <c r="DA229" s="330"/>
      <c r="DB229" s="330"/>
      <c r="DC229" s="330"/>
      <c r="DD229" s="330"/>
      <c r="DE229" s="330"/>
      <c r="DF229" s="330"/>
      <c r="DG229" s="330"/>
      <c r="DH229" s="330"/>
      <c r="DI229" s="330"/>
      <c r="DJ229" s="330"/>
      <c r="DK229" s="330"/>
      <c r="DL229" s="330"/>
      <c r="DM229" s="330"/>
      <c r="DN229" s="330"/>
    </row>
    <row r="230" spans="1:118" s="171" customFormat="1" ht="36.75" customHeight="1" outlineLevel="1" x14ac:dyDescent="0.25">
      <c r="A230" s="195"/>
      <c r="B230" s="134" t="s">
        <v>76</v>
      </c>
      <c r="C230" s="135">
        <f t="shared" si="109"/>
        <v>8.4</v>
      </c>
      <c r="D230" s="135">
        <f>D231</f>
        <v>8.4</v>
      </c>
      <c r="E230" s="135">
        <f t="shared" ref="E230:L231" si="112">E231</f>
        <v>0</v>
      </c>
      <c r="F230" s="135">
        <f t="shared" si="112"/>
        <v>0</v>
      </c>
      <c r="G230" s="135">
        <f t="shared" si="112"/>
        <v>0</v>
      </c>
      <c r="H230" s="135">
        <f t="shared" si="111"/>
        <v>8.4</v>
      </c>
      <c r="I230" s="135">
        <f t="shared" si="112"/>
        <v>8.4</v>
      </c>
      <c r="J230" s="135">
        <f t="shared" si="112"/>
        <v>0</v>
      </c>
      <c r="K230" s="135">
        <f t="shared" si="112"/>
        <v>0</v>
      </c>
      <c r="L230" s="135">
        <f t="shared" si="112"/>
        <v>0</v>
      </c>
      <c r="M230" s="135">
        <f t="shared" si="110"/>
        <v>100</v>
      </c>
      <c r="N230" s="135">
        <f t="shared" si="102"/>
        <v>0</v>
      </c>
      <c r="O230" s="135">
        <f t="shared" si="107"/>
        <v>100</v>
      </c>
      <c r="P230" s="135">
        <f t="shared" si="108"/>
        <v>0</v>
      </c>
      <c r="Q230" s="135" t="str">
        <f t="shared" si="99"/>
        <v>-</v>
      </c>
      <c r="R230" s="135">
        <f t="shared" si="97"/>
        <v>0</v>
      </c>
      <c r="S230" s="135" t="str">
        <f t="shared" si="104"/>
        <v>-</v>
      </c>
      <c r="T230" s="135">
        <f t="shared" si="103"/>
        <v>0</v>
      </c>
      <c r="U230" s="159"/>
      <c r="V230" s="92"/>
      <c r="W230" s="217"/>
      <c r="X230" s="160"/>
      <c r="Y230" s="157"/>
      <c r="Z230" s="157"/>
      <c r="AA230" s="160"/>
      <c r="AB230" s="219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0"/>
      <c r="BE230" s="160"/>
      <c r="BF230" s="160"/>
      <c r="BG230" s="160"/>
      <c r="BH230" s="160"/>
      <c r="BI230" s="160"/>
      <c r="BJ230" s="160"/>
      <c r="BK230" s="160"/>
      <c r="BL230" s="160"/>
      <c r="BM230" s="160"/>
      <c r="BN230" s="160"/>
      <c r="BO230" s="160"/>
      <c r="BP230" s="160"/>
      <c r="BQ230" s="160"/>
      <c r="BR230" s="160"/>
      <c r="BS230" s="160"/>
      <c r="BT230" s="160"/>
      <c r="BU230" s="160"/>
      <c r="BV230" s="160"/>
      <c r="BW230" s="160"/>
      <c r="BX230" s="160"/>
      <c r="BY230" s="160"/>
      <c r="BZ230" s="160"/>
      <c r="CA230" s="160"/>
      <c r="CB230" s="160"/>
      <c r="CC230" s="160"/>
      <c r="CD230" s="160"/>
      <c r="CE230" s="160"/>
      <c r="CF230" s="160"/>
      <c r="CG230" s="160"/>
      <c r="CH230" s="160"/>
      <c r="CI230" s="160"/>
      <c r="CJ230" s="160"/>
      <c r="CK230" s="160"/>
      <c r="CL230" s="160"/>
      <c r="CM230" s="160"/>
      <c r="CN230" s="160"/>
      <c r="CO230" s="160"/>
      <c r="CP230" s="160"/>
      <c r="CQ230" s="160"/>
      <c r="CR230" s="160"/>
      <c r="CS230" s="160"/>
      <c r="CT230" s="160"/>
      <c r="CU230" s="160"/>
      <c r="CV230" s="160"/>
      <c r="CW230" s="160"/>
      <c r="CX230" s="160"/>
      <c r="CY230" s="160"/>
      <c r="CZ230" s="160"/>
      <c r="DA230" s="160"/>
      <c r="DB230" s="160"/>
      <c r="DC230" s="160"/>
      <c r="DD230" s="160"/>
      <c r="DE230" s="160"/>
      <c r="DF230" s="160"/>
      <c r="DG230" s="160"/>
      <c r="DH230" s="160"/>
      <c r="DI230" s="160"/>
      <c r="DJ230" s="160"/>
      <c r="DK230" s="160"/>
      <c r="DL230" s="160"/>
      <c r="DM230" s="160"/>
      <c r="DN230" s="160"/>
    </row>
    <row r="231" spans="1:118" s="38" customFormat="1" ht="52.5" customHeight="1" outlineLevel="2" collapsed="1" x14ac:dyDescent="0.25">
      <c r="A231" s="196" t="s">
        <v>104</v>
      </c>
      <c r="B231" s="197" t="s">
        <v>503</v>
      </c>
      <c r="C231" s="147">
        <f t="shared" si="109"/>
        <v>8.4</v>
      </c>
      <c r="D231" s="147">
        <f>D232</f>
        <v>8.4</v>
      </c>
      <c r="E231" s="147">
        <f t="shared" si="112"/>
        <v>0</v>
      </c>
      <c r="F231" s="147">
        <f t="shared" si="112"/>
        <v>0</v>
      </c>
      <c r="G231" s="147">
        <f t="shared" si="112"/>
        <v>0</v>
      </c>
      <c r="H231" s="147">
        <f t="shared" si="111"/>
        <v>8.4</v>
      </c>
      <c r="I231" s="147">
        <f>I232</f>
        <v>8.4</v>
      </c>
      <c r="J231" s="147">
        <f t="shared" si="112"/>
        <v>0</v>
      </c>
      <c r="K231" s="147">
        <f t="shared" si="112"/>
        <v>0</v>
      </c>
      <c r="L231" s="147">
        <f t="shared" si="112"/>
        <v>0</v>
      </c>
      <c r="M231" s="198">
        <f t="shared" si="110"/>
        <v>100</v>
      </c>
      <c r="N231" s="147">
        <f t="shared" si="102"/>
        <v>0</v>
      </c>
      <c r="O231" s="147">
        <f t="shared" si="107"/>
        <v>100</v>
      </c>
      <c r="P231" s="147">
        <f t="shared" si="108"/>
        <v>0</v>
      </c>
      <c r="Q231" s="147" t="str">
        <f t="shared" si="99"/>
        <v>-</v>
      </c>
      <c r="R231" s="147">
        <f t="shared" si="97"/>
        <v>0</v>
      </c>
      <c r="S231" s="147" t="str">
        <f t="shared" si="104"/>
        <v>-</v>
      </c>
      <c r="T231" s="147">
        <f t="shared" si="103"/>
        <v>0</v>
      </c>
      <c r="U231" s="163"/>
      <c r="V231" s="92"/>
      <c r="W231" s="217"/>
      <c r="X231" s="142"/>
      <c r="Y231" s="143"/>
      <c r="Z231" s="143"/>
      <c r="AA231" s="142"/>
      <c r="AB231" s="219"/>
      <c r="AC231" s="142"/>
      <c r="AD231" s="142"/>
      <c r="AE231" s="142"/>
      <c r="AF231" s="142"/>
      <c r="AG231" s="142"/>
      <c r="AH231" s="142"/>
      <c r="AI231" s="142"/>
      <c r="AJ231" s="142"/>
      <c r="AK231" s="142"/>
      <c r="AL231" s="142"/>
      <c r="AM231" s="142"/>
      <c r="AN231" s="142"/>
      <c r="AO231" s="142"/>
      <c r="AP231" s="142"/>
      <c r="AQ231" s="142"/>
      <c r="AR231" s="142"/>
      <c r="AS231" s="142"/>
      <c r="AT231" s="142"/>
      <c r="AU231" s="142"/>
      <c r="AV231" s="142"/>
      <c r="AW231" s="142"/>
      <c r="AX231" s="142"/>
      <c r="AY231" s="142"/>
      <c r="AZ231" s="142"/>
      <c r="BA231" s="142"/>
      <c r="BB231" s="142"/>
      <c r="BC231" s="142"/>
      <c r="BD231" s="142"/>
      <c r="BE231" s="142"/>
      <c r="BF231" s="142"/>
      <c r="BG231" s="142"/>
      <c r="BH231" s="142"/>
      <c r="BI231" s="142"/>
      <c r="BJ231" s="142"/>
      <c r="BK231" s="142"/>
      <c r="BL231" s="142"/>
      <c r="BM231" s="142"/>
      <c r="BN231" s="142"/>
      <c r="BO231" s="142"/>
      <c r="BP231" s="142"/>
      <c r="BQ231" s="142"/>
      <c r="BR231" s="142"/>
      <c r="BS231" s="142"/>
      <c r="BT231" s="142"/>
      <c r="BU231" s="142"/>
      <c r="BV231" s="142"/>
      <c r="BW231" s="142"/>
      <c r="BX231" s="142"/>
      <c r="BY231" s="142"/>
      <c r="BZ231" s="142"/>
      <c r="CA231" s="142"/>
      <c r="CB231" s="142"/>
      <c r="CC231" s="142"/>
      <c r="CD231" s="142"/>
      <c r="CE231" s="142"/>
      <c r="CF231" s="142"/>
      <c r="CG231" s="142"/>
      <c r="CH231" s="142"/>
      <c r="CI231" s="142"/>
      <c r="CJ231" s="142"/>
      <c r="CK231" s="142"/>
      <c r="CL231" s="142"/>
      <c r="CM231" s="142"/>
      <c r="CN231" s="142"/>
      <c r="CO231" s="142"/>
      <c r="CP231" s="142"/>
      <c r="CQ231" s="142"/>
      <c r="CR231" s="142"/>
      <c r="CS231" s="142"/>
      <c r="CT231" s="142"/>
      <c r="CU231" s="142"/>
      <c r="CV231" s="142"/>
      <c r="CW231" s="142"/>
      <c r="CX231" s="142"/>
      <c r="CY231" s="142"/>
      <c r="CZ231" s="142"/>
      <c r="DA231" s="142"/>
      <c r="DB231" s="142"/>
      <c r="DC231" s="142"/>
      <c r="DD231" s="142"/>
      <c r="DE231" s="142"/>
      <c r="DF231" s="142"/>
      <c r="DG231" s="142"/>
      <c r="DH231" s="142"/>
      <c r="DI231" s="142"/>
      <c r="DJ231" s="142"/>
      <c r="DK231" s="142"/>
      <c r="DL231" s="142"/>
      <c r="DM231" s="142"/>
      <c r="DN231" s="142"/>
    </row>
    <row r="232" spans="1:118" s="38" customFormat="1" ht="55.5" hidden="1" customHeight="1" outlineLevel="3" x14ac:dyDescent="0.25">
      <c r="A232" s="196" t="s">
        <v>177</v>
      </c>
      <c r="B232" s="167" t="s">
        <v>257</v>
      </c>
      <c r="C232" s="147">
        <f t="shared" si="109"/>
        <v>8.4</v>
      </c>
      <c r="D232" s="147">
        <v>8.4</v>
      </c>
      <c r="E232" s="147">
        <v>0</v>
      </c>
      <c r="F232" s="147">
        <v>0</v>
      </c>
      <c r="G232" s="147">
        <v>0</v>
      </c>
      <c r="H232" s="147">
        <f t="shared" si="111"/>
        <v>8.4</v>
      </c>
      <c r="I232" s="147">
        <v>8.4</v>
      </c>
      <c r="J232" s="147">
        <v>0</v>
      </c>
      <c r="K232" s="147">
        <v>0</v>
      </c>
      <c r="L232" s="147">
        <v>0</v>
      </c>
      <c r="M232" s="198">
        <f t="shared" si="110"/>
        <v>100</v>
      </c>
      <c r="N232" s="147">
        <f t="shared" si="102"/>
        <v>0</v>
      </c>
      <c r="O232" s="147">
        <f t="shared" si="107"/>
        <v>100</v>
      </c>
      <c r="P232" s="147">
        <f t="shared" si="108"/>
        <v>0</v>
      </c>
      <c r="Q232" s="147" t="str">
        <f t="shared" si="99"/>
        <v>-</v>
      </c>
      <c r="R232" s="147">
        <f t="shared" si="97"/>
        <v>0</v>
      </c>
      <c r="S232" s="147" t="str">
        <f t="shared" si="104"/>
        <v>-</v>
      </c>
      <c r="T232" s="147">
        <f t="shared" si="103"/>
        <v>0</v>
      </c>
      <c r="U232" s="163"/>
      <c r="V232" s="92"/>
      <c r="W232" s="217"/>
      <c r="X232" s="142"/>
      <c r="Y232" s="143"/>
      <c r="Z232" s="143"/>
      <c r="AA232" s="142"/>
      <c r="AB232" s="219"/>
      <c r="AC232" s="142"/>
      <c r="AD232" s="142"/>
      <c r="AE232" s="142"/>
      <c r="AF232" s="142"/>
      <c r="AG232" s="142"/>
      <c r="AH232" s="142"/>
      <c r="AI232" s="142"/>
      <c r="AJ232" s="142"/>
      <c r="AK232" s="142"/>
      <c r="AL232" s="142"/>
      <c r="AM232" s="142"/>
      <c r="AN232" s="142"/>
      <c r="AO232" s="142"/>
      <c r="AP232" s="142"/>
      <c r="AQ232" s="142"/>
      <c r="AR232" s="142"/>
      <c r="AS232" s="142"/>
      <c r="AT232" s="142"/>
      <c r="AU232" s="142"/>
      <c r="AV232" s="142"/>
      <c r="AW232" s="142"/>
      <c r="AX232" s="142"/>
      <c r="AY232" s="142"/>
      <c r="AZ232" s="142"/>
      <c r="BA232" s="142"/>
      <c r="BB232" s="142"/>
      <c r="BC232" s="142"/>
      <c r="BD232" s="142"/>
      <c r="BE232" s="142"/>
      <c r="BF232" s="142"/>
      <c r="BG232" s="142"/>
      <c r="BH232" s="142"/>
      <c r="BI232" s="142"/>
      <c r="BJ232" s="142"/>
      <c r="BK232" s="142"/>
      <c r="BL232" s="142"/>
      <c r="BM232" s="142"/>
      <c r="BN232" s="142"/>
      <c r="BO232" s="142"/>
      <c r="BP232" s="142"/>
      <c r="BQ232" s="142"/>
      <c r="BR232" s="142"/>
      <c r="BS232" s="142"/>
      <c r="BT232" s="142"/>
      <c r="BU232" s="142"/>
      <c r="BV232" s="142"/>
      <c r="BW232" s="142"/>
      <c r="BX232" s="142"/>
      <c r="BY232" s="142"/>
      <c r="BZ232" s="142"/>
      <c r="CA232" s="142"/>
      <c r="CB232" s="142"/>
      <c r="CC232" s="142"/>
      <c r="CD232" s="142"/>
      <c r="CE232" s="142"/>
      <c r="CF232" s="142"/>
      <c r="CG232" s="142"/>
      <c r="CH232" s="142"/>
      <c r="CI232" s="142"/>
      <c r="CJ232" s="142"/>
      <c r="CK232" s="142"/>
      <c r="CL232" s="142"/>
      <c r="CM232" s="142"/>
      <c r="CN232" s="142"/>
      <c r="CO232" s="142"/>
      <c r="CP232" s="142"/>
      <c r="CQ232" s="142"/>
      <c r="CR232" s="142"/>
      <c r="CS232" s="142"/>
      <c r="CT232" s="142"/>
      <c r="CU232" s="142"/>
      <c r="CV232" s="142"/>
      <c r="CW232" s="142"/>
      <c r="CX232" s="142"/>
      <c r="CY232" s="142"/>
      <c r="CZ232" s="142"/>
      <c r="DA232" s="142"/>
      <c r="DB232" s="142"/>
      <c r="DC232" s="142"/>
      <c r="DD232" s="142"/>
      <c r="DE232" s="142"/>
      <c r="DF232" s="142"/>
      <c r="DG232" s="142"/>
      <c r="DH232" s="142"/>
      <c r="DI232" s="142"/>
      <c r="DJ232" s="142"/>
      <c r="DK232" s="142"/>
      <c r="DL232" s="142"/>
      <c r="DM232" s="142"/>
      <c r="DN232" s="142"/>
    </row>
    <row r="233" spans="1:118" s="137" customFormat="1" ht="112.5" customHeight="1" outlineLevel="1" x14ac:dyDescent="0.25">
      <c r="A233" s="200"/>
      <c r="B233" s="201" t="s">
        <v>80</v>
      </c>
      <c r="C233" s="202">
        <f t="shared" si="109"/>
        <v>22204.7</v>
      </c>
      <c r="D233" s="202">
        <f>SUM(D234:D239)</f>
        <v>21795.200000000001</v>
      </c>
      <c r="E233" s="202">
        <f>SUM(E234:E239)</f>
        <v>409.5</v>
      </c>
      <c r="F233" s="202">
        <f>SUM(F234:F239)</f>
        <v>0</v>
      </c>
      <c r="G233" s="202">
        <f>SUM(G234:G239)</f>
        <v>0</v>
      </c>
      <c r="H233" s="202">
        <f t="shared" si="111"/>
        <v>21562.2</v>
      </c>
      <c r="I233" s="202">
        <f>SUM(I234:I239)</f>
        <v>21152.7</v>
      </c>
      <c r="J233" s="202">
        <f>SUM(J234:J239)</f>
        <v>409.5</v>
      </c>
      <c r="K233" s="202">
        <f>SUM(K234:K239)</f>
        <v>0</v>
      </c>
      <c r="L233" s="202">
        <f>SUM(L234:L239)</f>
        <v>0</v>
      </c>
      <c r="M233" s="202">
        <f t="shared" si="110"/>
        <v>97.1</v>
      </c>
      <c r="N233" s="202">
        <f t="shared" si="102"/>
        <v>642.5</v>
      </c>
      <c r="O233" s="202">
        <f t="shared" si="107"/>
        <v>97.1</v>
      </c>
      <c r="P233" s="202">
        <f t="shared" si="108"/>
        <v>642.5</v>
      </c>
      <c r="Q233" s="202">
        <f t="shared" si="99"/>
        <v>100</v>
      </c>
      <c r="R233" s="202">
        <f t="shared" si="97"/>
        <v>0</v>
      </c>
      <c r="S233" s="202" t="str">
        <f t="shared" si="104"/>
        <v>-</v>
      </c>
      <c r="T233" s="202">
        <f t="shared" si="103"/>
        <v>0</v>
      </c>
      <c r="U233" s="159"/>
      <c r="V233" s="92"/>
      <c r="W233" s="217"/>
      <c r="X233" s="142"/>
      <c r="Y233" s="143"/>
      <c r="Z233" s="143"/>
      <c r="AA233" s="142"/>
      <c r="AB233" s="219"/>
      <c r="AC233" s="142"/>
      <c r="AD233" s="142"/>
      <c r="AE233" s="142"/>
      <c r="AF233" s="142"/>
      <c r="AG233" s="142"/>
      <c r="AH233" s="142"/>
      <c r="AI233" s="142"/>
      <c r="AJ233" s="142"/>
      <c r="AK233" s="142"/>
      <c r="AL233" s="142"/>
      <c r="AM233" s="142"/>
      <c r="AN233" s="142"/>
      <c r="AO233" s="142"/>
      <c r="AP233" s="142"/>
      <c r="AQ233" s="142"/>
      <c r="AR233" s="142"/>
      <c r="AS233" s="142"/>
      <c r="AT233" s="142"/>
      <c r="AU233" s="142"/>
      <c r="AV233" s="142"/>
      <c r="AW233" s="142"/>
      <c r="AX233" s="142"/>
      <c r="AY233" s="142"/>
      <c r="AZ233" s="142"/>
      <c r="BA233" s="142"/>
      <c r="BB233" s="142"/>
      <c r="BC233" s="142"/>
      <c r="BD233" s="142"/>
      <c r="BE233" s="142"/>
      <c r="BF233" s="142"/>
      <c r="BG233" s="142"/>
      <c r="BH233" s="142"/>
      <c r="BI233" s="142"/>
      <c r="BJ233" s="142"/>
      <c r="BK233" s="142"/>
      <c r="BL233" s="142"/>
      <c r="BM233" s="142"/>
      <c r="BN233" s="142"/>
      <c r="BO233" s="142"/>
      <c r="BP233" s="142"/>
      <c r="BQ233" s="142"/>
      <c r="BR233" s="142"/>
      <c r="BS233" s="142"/>
      <c r="BT233" s="142"/>
      <c r="BU233" s="142"/>
      <c r="BV233" s="142"/>
      <c r="BW233" s="142"/>
      <c r="BX233" s="142"/>
      <c r="BY233" s="142"/>
      <c r="BZ233" s="142"/>
      <c r="CA233" s="142"/>
      <c r="CB233" s="142"/>
      <c r="CC233" s="142"/>
      <c r="CD233" s="142"/>
      <c r="CE233" s="142"/>
      <c r="CF233" s="142"/>
      <c r="CG233" s="142"/>
      <c r="CH233" s="142"/>
      <c r="CI233" s="142"/>
      <c r="CJ233" s="142"/>
      <c r="CK233" s="142"/>
      <c r="CL233" s="142"/>
      <c r="CM233" s="142"/>
      <c r="CN233" s="142"/>
      <c r="CO233" s="142"/>
      <c r="CP233" s="142"/>
      <c r="CQ233" s="142"/>
      <c r="CR233" s="142"/>
      <c r="CS233" s="142"/>
      <c r="CT233" s="142"/>
      <c r="CU233" s="142"/>
      <c r="CV233" s="142"/>
      <c r="CW233" s="142"/>
      <c r="CX233" s="142"/>
      <c r="CY233" s="142"/>
      <c r="CZ233" s="142"/>
      <c r="DA233" s="142"/>
      <c r="DB233" s="142"/>
      <c r="DC233" s="142"/>
      <c r="DD233" s="142"/>
      <c r="DE233" s="142"/>
      <c r="DF233" s="142"/>
      <c r="DG233" s="142"/>
      <c r="DH233" s="142"/>
      <c r="DI233" s="142"/>
      <c r="DJ233" s="142"/>
      <c r="DK233" s="142"/>
      <c r="DL233" s="142"/>
      <c r="DM233" s="142"/>
      <c r="DN233" s="142"/>
    </row>
    <row r="234" spans="1:118" s="38" customFormat="1" ht="88.5" customHeight="1" outlineLevel="2" x14ac:dyDescent="0.25">
      <c r="A234" s="199" t="s">
        <v>114</v>
      </c>
      <c r="B234" s="197" t="s">
        <v>504</v>
      </c>
      <c r="C234" s="147">
        <f>SUM(D234:F234)</f>
        <v>1244.7</v>
      </c>
      <c r="D234" s="147">
        <v>1244.7</v>
      </c>
      <c r="E234" s="147">
        <v>0</v>
      </c>
      <c r="F234" s="147">
        <v>0</v>
      </c>
      <c r="G234" s="147">
        <v>0</v>
      </c>
      <c r="H234" s="147">
        <f t="shared" si="111"/>
        <v>1078.8</v>
      </c>
      <c r="I234" s="147">
        <v>1078.8</v>
      </c>
      <c r="J234" s="147">
        <v>0</v>
      </c>
      <c r="K234" s="147">
        <v>0</v>
      </c>
      <c r="L234" s="147">
        <v>0</v>
      </c>
      <c r="M234" s="147">
        <f t="shared" si="110"/>
        <v>86.7</v>
      </c>
      <c r="N234" s="147">
        <f t="shared" si="102"/>
        <v>165.9</v>
      </c>
      <c r="O234" s="147">
        <f t="shared" si="107"/>
        <v>86.7</v>
      </c>
      <c r="P234" s="147">
        <f t="shared" si="108"/>
        <v>165.9</v>
      </c>
      <c r="Q234" s="147" t="str">
        <f t="shared" si="99"/>
        <v>-</v>
      </c>
      <c r="R234" s="147">
        <f t="shared" si="97"/>
        <v>0</v>
      </c>
      <c r="S234" s="147" t="str">
        <f t="shared" si="104"/>
        <v>-</v>
      </c>
      <c r="T234" s="147">
        <f t="shared" si="103"/>
        <v>0</v>
      </c>
      <c r="U234" s="163"/>
      <c r="V234" s="92"/>
      <c r="W234" s="217"/>
      <c r="X234" s="142"/>
      <c r="Y234" s="143"/>
      <c r="Z234" s="143"/>
      <c r="AA234" s="142"/>
      <c r="AB234" s="219"/>
      <c r="AC234" s="142"/>
      <c r="AD234" s="142"/>
      <c r="AE234" s="142"/>
      <c r="AF234" s="142"/>
      <c r="AG234" s="142"/>
      <c r="AH234" s="142"/>
      <c r="AI234" s="142"/>
      <c r="AJ234" s="142"/>
      <c r="AK234" s="142"/>
      <c r="AL234" s="142"/>
      <c r="AM234" s="142"/>
      <c r="AN234" s="142"/>
      <c r="AO234" s="142"/>
      <c r="AP234" s="142"/>
      <c r="AQ234" s="142"/>
      <c r="AR234" s="142"/>
      <c r="AS234" s="142"/>
      <c r="AT234" s="142"/>
      <c r="AU234" s="142"/>
      <c r="AV234" s="142"/>
      <c r="AW234" s="142"/>
      <c r="AX234" s="142"/>
      <c r="AY234" s="142"/>
      <c r="AZ234" s="142"/>
      <c r="BA234" s="142"/>
      <c r="BB234" s="142"/>
      <c r="BC234" s="142"/>
      <c r="BD234" s="142"/>
      <c r="BE234" s="142"/>
      <c r="BF234" s="142"/>
      <c r="BG234" s="142"/>
      <c r="BH234" s="142"/>
      <c r="BI234" s="142"/>
      <c r="BJ234" s="142"/>
      <c r="BK234" s="142"/>
      <c r="BL234" s="142"/>
      <c r="BM234" s="142"/>
      <c r="BN234" s="142"/>
      <c r="BO234" s="142"/>
      <c r="BP234" s="142"/>
      <c r="BQ234" s="142"/>
      <c r="BR234" s="142"/>
      <c r="BS234" s="142"/>
      <c r="BT234" s="142"/>
      <c r="BU234" s="142"/>
      <c r="BV234" s="142"/>
      <c r="BW234" s="142"/>
      <c r="BX234" s="142"/>
      <c r="BY234" s="142"/>
      <c r="BZ234" s="142"/>
      <c r="CA234" s="142"/>
      <c r="CB234" s="142"/>
      <c r="CC234" s="142"/>
      <c r="CD234" s="142"/>
      <c r="CE234" s="142"/>
      <c r="CF234" s="142"/>
      <c r="CG234" s="142"/>
      <c r="CH234" s="142"/>
      <c r="CI234" s="142"/>
      <c r="CJ234" s="142"/>
      <c r="CK234" s="142"/>
      <c r="CL234" s="142"/>
      <c r="CM234" s="142"/>
      <c r="CN234" s="142"/>
      <c r="CO234" s="142"/>
      <c r="CP234" s="142"/>
      <c r="CQ234" s="142"/>
      <c r="CR234" s="142"/>
      <c r="CS234" s="142"/>
      <c r="CT234" s="142"/>
      <c r="CU234" s="142"/>
      <c r="CV234" s="142"/>
      <c r="CW234" s="142"/>
      <c r="CX234" s="142"/>
      <c r="CY234" s="142"/>
      <c r="CZ234" s="142"/>
      <c r="DA234" s="142"/>
      <c r="DB234" s="142"/>
      <c r="DC234" s="142"/>
      <c r="DD234" s="142"/>
      <c r="DE234" s="142"/>
      <c r="DF234" s="142"/>
      <c r="DG234" s="142"/>
      <c r="DH234" s="142"/>
      <c r="DI234" s="142"/>
      <c r="DJ234" s="142"/>
      <c r="DK234" s="142"/>
      <c r="DL234" s="142"/>
      <c r="DM234" s="142"/>
      <c r="DN234" s="142"/>
    </row>
    <row r="235" spans="1:118" s="38" customFormat="1" ht="72.75" customHeight="1" outlineLevel="2" x14ac:dyDescent="0.25">
      <c r="A235" s="199" t="s">
        <v>115</v>
      </c>
      <c r="B235" s="197" t="s">
        <v>505</v>
      </c>
      <c r="C235" s="147">
        <f>SUM(D235:F235)</f>
        <v>432.4</v>
      </c>
      <c r="D235" s="147">
        <v>432.4</v>
      </c>
      <c r="E235" s="147">
        <v>0</v>
      </c>
      <c r="F235" s="147">
        <v>0</v>
      </c>
      <c r="G235" s="147">
        <v>0</v>
      </c>
      <c r="H235" s="147">
        <f t="shared" si="111"/>
        <v>356.6</v>
      </c>
      <c r="I235" s="147">
        <v>356.6</v>
      </c>
      <c r="J235" s="147">
        <v>0</v>
      </c>
      <c r="K235" s="147">
        <v>0</v>
      </c>
      <c r="L235" s="147">
        <v>0</v>
      </c>
      <c r="M235" s="147">
        <f t="shared" si="110"/>
        <v>82.5</v>
      </c>
      <c r="N235" s="147">
        <f t="shared" si="102"/>
        <v>75.8</v>
      </c>
      <c r="O235" s="147">
        <f t="shared" si="107"/>
        <v>82.5</v>
      </c>
      <c r="P235" s="147">
        <f t="shared" si="108"/>
        <v>75.8</v>
      </c>
      <c r="Q235" s="147" t="str">
        <f t="shared" si="99"/>
        <v>-</v>
      </c>
      <c r="R235" s="147">
        <f t="shared" si="97"/>
        <v>0</v>
      </c>
      <c r="S235" s="147" t="str">
        <f t="shared" si="104"/>
        <v>-</v>
      </c>
      <c r="T235" s="147">
        <f t="shared" si="103"/>
        <v>0</v>
      </c>
      <c r="U235" s="163"/>
      <c r="V235" s="92"/>
      <c r="W235" s="217"/>
      <c r="X235" s="142"/>
      <c r="Y235" s="143"/>
      <c r="Z235" s="143"/>
      <c r="AA235" s="142"/>
      <c r="AB235" s="219"/>
      <c r="AC235" s="142"/>
      <c r="AD235" s="142"/>
      <c r="AE235" s="142"/>
      <c r="AF235" s="142"/>
      <c r="AG235" s="142"/>
      <c r="AH235" s="142"/>
      <c r="AI235" s="142"/>
      <c r="AJ235" s="142"/>
      <c r="AK235" s="142"/>
      <c r="AL235" s="142"/>
      <c r="AM235" s="142"/>
      <c r="AN235" s="142"/>
      <c r="AO235" s="142"/>
      <c r="AP235" s="142"/>
      <c r="AQ235" s="142"/>
      <c r="AR235" s="142"/>
      <c r="AS235" s="142"/>
      <c r="AT235" s="142"/>
      <c r="AU235" s="142"/>
      <c r="AV235" s="142"/>
      <c r="AW235" s="142"/>
      <c r="AX235" s="142"/>
      <c r="AY235" s="142"/>
      <c r="AZ235" s="142"/>
      <c r="BA235" s="142"/>
      <c r="BB235" s="142"/>
      <c r="BC235" s="142"/>
      <c r="BD235" s="142"/>
      <c r="BE235" s="142"/>
      <c r="BF235" s="142"/>
      <c r="BG235" s="142"/>
      <c r="BH235" s="142"/>
      <c r="BI235" s="142"/>
      <c r="BJ235" s="142"/>
      <c r="BK235" s="142"/>
      <c r="BL235" s="142"/>
      <c r="BM235" s="142"/>
      <c r="BN235" s="142"/>
      <c r="BO235" s="142"/>
      <c r="BP235" s="142"/>
      <c r="BQ235" s="142"/>
      <c r="BR235" s="142"/>
      <c r="BS235" s="142"/>
      <c r="BT235" s="142"/>
      <c r="BU235" s="142"/>
      <c r="BV235" s="142"/>
      <c r="BW235" s="142"/>
      <c r="BX235" s="142"/>
      <c r="BY235" s="142"/>
      <c r="BZ235" s="142"/>
      <c r="CA235" s="142"/>
      <c r="CB235" s="142"/>
      <c r="CC235" s="142"/>
      <c r="CD235" s="142"/>
      <c r="CE235" s="142"/>
      <c r="CF235" s="142"/>
      <c r="CG235" s="142"/>
      <c r="CH235" s="142"/>
      <c r="CI235" s="142"/>
      <c r="CJ235" s="142"/>
      <c r="CK235" s="142"/>
      <c r="CL235" s="142"/>
      <c r="CM235" s="142"/>
      <c r="CN235" s="142"/>
      <c r="CO235" s="142"/>
      <c r="CP235" s="142"/>
      <c r="CQ235" s="142"/>
      <c r="CR235" s="142"/>
      <c r="CS235" s="142"/>
      <c r="CT235" s="142"/>
      <c r="CU235" s="142"/>
      <c r="CV235" s="142"/>
      <c r="CW235" s="142"/>
      <c r="CX235" s="142"/>
      <c r="CY235" s="142"/>
      <c r="CZ235" s="142"/>
      <c r="DA235" s="142"/>
      <c r="DB235" s="142"/>
      <c r="DC235" s="142"/>
      <c r="DD235" s="142"/>
      <c r="DE235" s="142"/>
      <c r="DF235" s="142"/>
      <c r="DG235" s="142"/>
      <c r="DH235" s="142"/>
      <c r="DI235" s="142"/>
      <c r="DJ235" s="142"/>
      <c r="DK235" s="142"/>
      <c r="DL235" s="142"/>
      <c r="DM235" s="142"/>
      <c r="DN235" s="142"/>
    </row>
    <row r="236" spans="1:118" s="38" customFormat="1" ht="52.5" customHeight="1" outlineLevel="2" x14ac:dyDescent="0.25">
      <c r="A236" s="199" t="s">
        <v>116</v>
      </c>
      <c r="B236" s="167" t="s">
        <v>506</v>
      </c>
      <c r="C236" s="147">
        <f>SUM(D236:F236)</f>
        <v>409.5</v>
      </c>
      <c r="D236" s="147">
        <v>0</v>
      </c>
      <c r="E236" s="147">
        <v>409.5</v>
      </c>
      <c r="F236" s="147"/>
      <c r="G236" s="147"/>
      <c r="H236" s="147">
        <f t="shared" si="111"/>
        <v>409.5</v>
      </c>
      <c r="I236" s="147">
        <v>0</v>
      </c>
      <c r="J236" s="147">
        <v>409.5</v>
      </c>
      <c r="K236" s="147">
        <v>0</v>
      </c>
      <c r="L236" s="147">
        <v>0</v>
      </c>
      <c r="M236" s="147">
        <f t="shared" si="110"/>
        <v>100</v>
      </c>
      <c r="N236" s="147">
        <f t="shared" si="102"/>
        <v>0</v>
      </c>
      <c r="O236" s="147" t="str">
        <f t="shared" si="107"/>
        <v>-</v>
      </c>
      <c r="P236" s="147">
        <f t="shared" si="108"/>
        <v>0</v>
      </c>
      <c r="Q236" s="147">
        <f t="shared" si="99"/>
        <v>100</v>
      </c>
      <c r="R236" s="147">
        <f t="shared" si="97"/>
        <v>0</v>
      </c>
      <c r="S236" s="147" t="str">
        <f t="shared" si="104"/>
        <v>-</v>
      </c>
      <c r="T236" s="147">
        <f t="shared" si="103"/>
        <v>0</v>
      </c>
      <c r="U236" s="163"/>
      <c r="V236" s="92"/>
      <c r="W236" s="217"/>
      <c r="X236" s="142"/>
      <c r="Y236" s="143"/>
      <c r="Z236" s="143"/>
      <c r="AA236" s="142"/>
      <c r="AB236" s="219"/>
      <c r="AC236" s="142"/>
      <c r="AD236" s="142"/>
      <c r="AE236" s="142"/>
      <c r="AF236" s="142"/>
      <c r="AG236" s="142"/>
      <c r="AH236" s="142"/>
      <c r="AI236" s="142"/>
      <c r="AJ236" s="142"/>
      <c r="AK236" s="142"/>
      <c r="AL236" s="142"/>
      <c r="AM236" s="142"/>
      <c r="AN236" s="142"/>
      <c r="AO236" s="142"/>
      <c r="AP236" s="142"/>
      <c r="AQ236" s="142"/>
      <c r="AR236" s="142"/>
      <c r="AS236" s="142"/>
      <c r="AT236" s="142"/>
      <c r="AU236" s="142"/>
      <c r="AV236" s="142"/>
      <c r="AW236" s="142"/>
      <c r="AX236" s="142"/>
      <c r="AY236" s="142"/>
      <c r="AZ236" s="142"/>
      <c r="BA236" s="142"/>
      <c r="BB236" s="142"/>
      <c r="BC236" s="142"/>
      <c r="BD236" s="142"/>
      <c r="BE236" s="142"/>
      <c r="BF236" s="142"/>
      <c r="BG236" s="142"/>
      <c r="BH236" s="142"/>
      <c r="BI236" s="142"/>
      <c r="BJ236" s="142"/>
      <c r="BK236" s="142"/>
      <c r="BL236" s="142"/>
      <c r="BM236" s="142"/>
      <c r="BN236" s="142"/>
      <c r="BO236" s="142"/>
      <c r="BP236" s="142"/>
      <c r="BQ236" s="142"/>
      <c r="BR236" s="142"/>
      <c r="BS236" s="142"/>
      <c r="BT236" s="142"/>
      <c r="BU236" s="142"/>
      <c r="BV236" s="142"/>
      <c r="BW236" s="142"/>
      <c r="BX236" s="142"/>
      <c r="BY236" s="142"/>
      <c r="BZ236" s="142"/>
      <c r="CA236" s="142"/>
      <c r="CB236" s="142"/>
      <c r="CC236" s="142"/>
      <c r="CD236" s="142"/>
      <c r="CE236" s="142"/>
      <c r="CF236" s="142"/>
      <c r="CG236" s="142"/>
      <c r="CH236" s="142"/>
      <c r="CI236" s="142"/>
      <c r="CJ236" s="142"/>
      <c r="CK236" s="142"/>
      <c r="CL236" s="142"/>
      <c r="CM236" s="142"/>
      <c r="CN236" s="142"/>
      <c r="CO236" s="142"/>
      <c r="CP236" s="142"/>
      <c r="CQ236" s="142"/>
      <c r="CR236" s="142"/>
      <c r="CS236" s="142"/>
      <c r="CT236" s="142"/>
      <c r="CU236" s="142"/>
      <c r="CV236" s="142"/>
      <c r="CW236" s="142"/>
      <c r="CX236" s="142"/>
      <c r="CY236" s="142"/>
      <c r="CZ236" s="142"/>
      <c r="DA236" s="142"/>
      <c r="DB236" s="142"/>
      <c r="DC236" s="142"/>
      <c r="DD236" s="142"/>
      <c r="DE236" s="142"/>
      <c r="DF236" s="142"/>
      <c r="DG236" s="142"/>
      <c r="DH236" s="142"/>
      <c r="DI236" s="142"/>
      <c r="DJ236" s="142"/>
      <c r="DK236" s="142"/>
      <c r="DL236" s="142"/>
      <c r="DM236" s="142"/>
      <c r="DN236" s="142"/>
    </row>
    <row r="237" spans="1:118" s="38" customFormat="1" ht="46.5" customHeight="1" outlineLevel="2" x14ac:dyDescent="0.25">
      <c r="A237" s="199" t="s">
        <v>122</v>
      </c>
      <c r="B237" s="197" t="s">
        <v>507</v>
      </c>
      <c r="C237" s="147">
        <f>SUM(D237:F237)</f>
        <v>195.9</v>
      </c>
      <c r="D237" s="147">
        <v>195.9</v>
      </c>
      <c r="E237" s="147">
        <v>0</v>
      </c>
      <c r="F237" s="147">
        <v>0</v>
      </c>
      <c r="G237" s="147">
        <v>0</v>
      </c>
      <c r="H237" s="147">
        <f t="shared" si="111"/>
        <v>195.9</v>
      </c>
      <c r="I237" s="147">
        <v>195.9</v>
      </c>
      <c r="J237" s="147">
        <v>0</v>
      </c>
      <c r="K237" s="147">
        <v>0</v>
      </c>
      <c r="L237" s="147">
        <v>0</v>
      </c>
      <c r="M237" s="147">
        <f t="shared" si="110"/>
        <v>100</v>
      </c>
      <c r="N237" s="147">
        <f t="shared" si="102"/>
        <v>0</v>
      </c>
      <c r="O237" s="147">
        <f t="shared" si="107"/>
        <v>100</v>
      </c>
      <c r="P237" s="147">
        <f t="shared" si="108"/>
        <v>0</v>
      </c>
      <c r="Q237" s="147" t="str">
        <f t="shared" si="99"/>
        <v>-</v>
      </c>
      <c r="R237" s="147">
        <f t="shared" si="97"/>
        <v>0</v>
      </c>
      <c r="S237" s="147" t="str">
        <f t="shared" si="104"/>
        <v>-</v>
      </c>
      <c r="T237" s="147">
        <f t="shared" si="103"/>
        <v>0</v>
      </c>
      <c r="U237" s="163"/>
      <c r="V237" s="92"/>
      <c r="W237" s="217"/>
      <c r="X237" s="142"/>
      <c r="Y237" s="143"/>
      <c r="Z237" s="143"/>
      <c r="AA237" s="142"/>
      <c r="AB237" s="219"/>
      <c r="AC237" s="142"/>
      <c r="AD237" s="142"/>
      <c r="AE237" s="142"/>
      <c r="AF237" s="142"/>
      <c r="AG237" s="142"/>
      <c r="AH237" s="142"/>
      <c r="AI237" s="142"/>
      <c r="AJ237" s="142"/>
      <c r="AK237" s="142"/>
      <c r="AL237" s="142"/>
      <c r="AM237" s="142"/>
      <c r="AN237" s="142"/>
      <c r="AO237" s="142"/>
      <c r="AP237" s="142"/>
      <c r="AQ237" s="142"/>
      <c r="AR237" s="142"/>
      <c r="AS237" s="142"/>
      <c r="AT237" s="142"/>
      <c r="AU237" s="142"/>
      <c r="AV237" s="142"/>
      <c r="AW237" s="142"/>
      <c r="AX237" s="142"/>
      <c r="AY237" s="142"/>
      <c r="AZ237" s="142"/>
      <c r="BA237" s="142"/>
      <c r="BB237" s="142"/>
      <c r="BC237" s="142"/>
      <c r="BD237" s="142"/>
      <c r="BE237" s="142"/>
      <c r="BF237" s="142"/>
      <c r="BG237" s="142"/>
      <c r="BH237" s="142"/>
      <c r="BI237" s="142"/>
      <c r="BJ237" s="142"/>
      <c r="BK237" s="142"/>
      <c r="BL237" s="142"/>
      <c r="BM237" s="142"/>
      <c r="BN237" s="142"/>
      <c r="BO237" s="142"/>
      <c r="BP237" s="142"/>
      <c r="BQ237" s="142"/>
      <c r="BR237" s="142"/>
      <c r="BS237" s="142"/>
      <c r="BT237" s="142"/>
      <c r="BU237" s="142"/>
      <c r="BV237" s="142"/>
      <c r="BW237" s="142"/>
      <c r="BX237" s="142"/>
      <c r="BY237" s="142"/>
      <c r="BZ237" s="142"/>
      <c r="CA237" s="142"/>
      <c r="CB237" s="142"/>
      <c r="CC237" s="142"/>
      <c r="CD237" s="142"/>
      <c r="CE237" s="142"/>
      <c r="CF237" s="142"/>
      <c r="CG237" s="142"/>
      <c r="CH237" s="142"/>
      <c r="CI237" s="142"/>
      <c r="CJ237" s="142"/>
      <c r="CK237" s="142"/>
      <c r="CL237" s="142"/>
      <c r="CM237" s="142"/>
      <c r="CN237" s="142"/>
      <c r="CO237" s="142"/>
      <c r="CP237" s="142"/>
      <c r="CQ237" s="142"/>
      <c r="CR237" s="142"/>
      <c r="CS237" s="142"/>
      <c r="CT237" s="142"/>
      <c r="CU237" s="142"/>
      <c r="CV237" s="142"/>
      <c r="CW237" s="142"/>
      <c r="CX237" s="142"/>
      <c r="CY237" s="142"/>
      <c r="CZ237" s="142"/>
      <c r="DA237" s="142"/>
      <c r="DB237" s="142"/>
      <c r="DC237" s="142"/>
      <c r="DD237" s="142"/>
      <c r="DE237" s="142"/>
      <c r="DF237" s="142"/>
      <c r="DG237" s="142"/>
      <c r="DH237" s="142"/>
      <c r="DI237" s="142"/>
      <c r="DJ237" s="142"/>
      <c r="DK237" s="142"/>
      <c r="DL237" s="142"/>
      <c r="DM237" s="142"/>
      <c r="DN237" s="142"/>
    </row>
    <row r="238" spans="1:118" s="38" customFormat="1" ht="72.75" customHeight="1" outlineLevel="2" x14ac:dyDescent="0.25">
      <c r="A238" s="199" t="s">
        <v>123</v>
      </c>
      <c r="B238" s="167" t="s">
        <v>508</v>
      </c>
      <c r="C238" s="147">
        <f>SUM(D238:F238)</f>
        <v>18942</v>
      </c>
      <c r="D238" s="147">
        <v>18942</v>
      </c>
      <c r="E238" s="147">
        <v>0</v>
      </c>
      <c r="F238" s="147">
        <v>0</v>
      </c>
      <c r="G238" s="147">
        <v>0</v>
      </c>
      <c r="H238" s="147">
        <f t="shared" si="111"/>
        <v>18541.3</v>
      </c>
      <c r="I238" s="147">
        <v>18541.3</v>
      </c>
      <c r="J238" s="147">
        <v>0</v>
      </c>
      <c r="K238" s="147">
        <v>0</v>
      </c>
      <c r="L238" s="147">
        <v>0</v>
      </c>
      <c r="M238" s="147">
        <f t="shared" si="110"/>
        <v>97.9</v>
      </c>
      <c r="N238" s="147">
        <f t="shared" si="102"/>
        <v>400.7</v>
      </c>
      <c r="O238" s="147">
        <f t="shared" si="107"/>
        <v>97.9</v>
      </c>
      <c r="P238" s="147">
        <f t="shared" si="108"/>
        <v>400.7</v>
      </c>
      <c r="Q238" s="147" t="str">
        <f t="shared" si="99"/>
        <v>-</v>
      </c>
      <c r="R238" s="147">
        <f t="shared" si="97"/>
        <v>0</v>
      </c>
      <c r="S238" s="147" t="str">
        <f t="shared" si="104"/>
        <v>-</v>
      </c>
      <c r="T238" s="147">
        <f t="shared" si="103"/>
        <v>0</v>
      </c>
      <c r="U238" s="163"/>
      <c r="V238" s="92"/>
      <c r="W238" s="217"/>
      <c r="X238" s="142"/>
      <c r="Y238" s="143"/>
      <c r="Z238" s="143"/>
      <c r="AA238" s="142"/>
      <c r="AB238" s="219"/>
      <c r="AC238" s="142"/>
      <c r="AD238" s="142"/>
      <c r="AE238" s="142"/>
      <c r="AF238" s="142"/>
      <c r="AG238" s="142"/>
      <c r="AH238" s="142"/>
      <c r="AI238" s="142"/>
      <c r="AJ238" s="142"/>
      <c r="AK238" s="142"/>
      <c r="AL238" s="142"/>
      <c r="AM238" s="142"/>
      <c r="AN238" s="142"/>
      <c r="AO238" s="142"/>
      <c r="AP238" s="142"/>
      <c r="AQ238" s="142"/>
      <c r="AR238" s="142"/>
      <c r="AS238" s="142"/>
      <c r="AT238" s="142"/>
      <c r="AU238" s="142"/>
      <c r="AV238" s="142"/>
      <c r="AW238" s="142"/>
      <c r="AX238" s="142"/>
      <c r="AY238" s="142"/>
      <c r="AZ238" s="142"/>
      <c r="BA238" s="142"/>
      <c r="BB238" s="142"/>
      <c r="BC238" s="142"/>
      <c r="BD238" s="142"/>
      <c r="BE238" s="142"/>
      <c r="BF238" s="142"/>
      <c r="BG238" s="142"/>
      <c r="BH238" s="142"/>
      <c r="BI238" s="142"/>
      <c r="BJ238" s="142"/>
      <c r="BK238" s="142"/>
      <c r="BL238" s="142"/>
      <c r="BM238" s="142"/>
      <c r="BN238" s="142"/>
      <c r="BO238" s="142"/>
      <c r="BP238" s="142"/>
      <c r="BQ238" s="142"/>
      <c r="BR238" s="142"/>
      <c r="BS238" s="142"/>
      <c r="BT238" s="142"/>
      <c r="BU238" s="142"/>
      <c r="BV238" s="142"/>
      <c r="BW238" s="142"/>
      <c r="BX238" s="142"/>
      <c r="BY238" s="142"/>
      <c r="BZ238" s="142"/>
      <c r="CA238" s="142"/>
      <c r="CB238" s="142"/>
      <c r="CC238" s="142"/>
      <c r="CD238" s="142"/>
      <c r="CE238" s="142"/>
      <c r="CF238" s="142"/>
      <c r="CG238" s="142"/>
      <c r="CH238" s="142"/>
      <c r="CI238" s="142"/>
      <c r="CJ238" s="142"/>
      <c r="CK238" s="142"/>
      <c r="CL238" s="142"/>
      <c r="CM238" s="142"/>
      <c r="CN238" s="142"/>
      <c r="CO238" s="142"/>
      <c r="CP238" s="142"/>
      <c r="CQ238" s="142"/>
      <c r="CR238" s="142"/>
      <c r="CS238" s="142"/>
      <c r="CT238" s="142"/>
      <c r="CU238" s="142"/>
      <c r="CV238" s="142"/>
      <c r="CW238" s="142"/>
      <c r="CX238" s="142"/>
      <c r="CY238" s="142"/>
      <c r="CZ238" s="142"/>
      <c r="DA238" s="142"/>
      <c r="DB238" s="142"/>
      <c r="DC238" s="142"/>
      <c r="DD238" s="142"/>
      <c r="DE238" s="142"/>
      <c r="DF238" s="142"/>
      <c r="DG238" s="142"/>
      <c r="DH238" s="142"/>
      <c r="DI238" s="142"/>
      <c r="DJ238" s="142"/>
      <c r="DK238" s="142"/>
      <c r="DL238" s="142"/>
      <c r="DM238" s="142"/>
      <c r="DN238" s="142"/>
    </row>
    <row r="239" spans="1:118" s="38" customFormat="1" ht="57" customHeight="1" outlineLevel="2" x14ac:dyDescent="0.25">
      <c r="A239" s="199" t="s">
        <v>136</v>
      </c>
      <c r="B239" s="167" t="s">
        <v>509</v>
      </c>
      <c r="C239" s="147">
        <f>D239</f>
        <v>980.2</v>
      </c>
      <c r="D239" s="147">
        <v>980.2</v>
      </c>
      <c r="E239" s="147">
        <v>0</v>
      </c>
      <c r="F239" s="147">
        <v>0</v>
      </c>
      <c r="G239" s="147">
        <v>0</v>
      </c>
      <c r="H239" s="147">
        <f t="shared" si="111"/>
        <v>980.1</v>
      </c>
      <c r="I239" s="147">
        <v>980.1</v>
      </c>
      <c r="J239" s="147">
        <v>0</v>
      </c>
      <c r="K239" s="147">
        <v>0</v>
      </c>
      <c r="L239" s="147">
        <v>0</v>
      </c>
      <c r="M239" s="147">
        <f t="shared" si="110"/>
        <v>100</v>
      </c>
      <c r="N239" s="147">
        <f t="shared" si="102"/>
        <v>0.1</v>
      </c>
      <c r="O239" s="147">
        <f t="shared" si="107"/>
        <v>100</v>
      </c>
      <c r="P239" s="147">
        <f t="shared" si="108"/>
        <v>0.1</v>
      </c>
      <c r="Q239" s="147" t="str">
        <f t="shared" si="99"/>
        <v>-</v>
      </c>
      <c r="R239" s="147">
        <f t="shared" ref="R239:R270" si="113">E239-J239</f>
        <v>0</v>
      </c>
      <c r="S239" s="147" t="str">
        <f t="shared" si="104"/>
        <v>-</v>
      </c>
      <c r="T239" s="147">
        <f t="shared" si="103"/>
        <v>0</v>
      </c>
      <c r="U239" s="163"/>
      <c r="V239" s="92"/>
      <c r="W239" s="217"/>
      <c r="X239" s="142"/>
      <c r="Y239" s="143"/>
      <c r="Z239" s="143"/>
      <c r="AA239" s="142"/>
      <c r="AB239" s="219"/>
      <c r="AC239" s="142"/>
      <c r="AD239" s="142"/>
      <c r="AE239" s="142"/>
      <c r="AF239" s="142"/>
      <c r="AG239" s="142"/>
      <c r="AH239" s="142"/>
      <c r="AI239" s="142"/>
      <c r="AJ239" s="142"/>
      <c r="AK239" s="142"/>
      <c r="AL239" s="142"/>
      <c r="AM239" s="142"/>
      <c r="AN239" s="142"/>
      <c r="AO239" s="142"/>
      <c r="AP239" s="142"/>
      <c r="AQ239" s="142"/>
      <c r="AR239" s="142"/>
      <c r="AS239" s="142"/>
      <c r="AT239" s="142"/>
      <c r="AU239" s="142"/>
      <c r="AV239" s="142"/>
      <c r="AW239" s="142"/>
      <c r="AX239" s="142"/>
      <c r="AY239" s="142"/>
      <c r="AZ239" s="142"/>
      <c r="BA239" s="142"/>
      <c r="BB239" s="142"/>
      <c r="BC239" s="142"/>
      <c r="BD239" s="142"/>
      <c r="BE239" s="142"/>
      <c r="BF239" s="142"/>
      <c r="BG239" s="142"/>
      <c r="BH239" s="142"/>
      <c r="BI239" s="142"/>
      <c r="BJ239" s="142"/>
      <c r="BK239" s="142"/>
      <c r="BL239" s="142"/>
      <c r="BM239" s="142"/>
      <c r="BN239" s="142"/>
      <c r="BO239" s="142"/>
      <c r="BP239" s="142"/>
      <c r="BQ239" s="142"/>
      <c r="BR239" s="142"/>
      <c r="BS239" s="142"/>
      <c r="BT239" s="142"/>
      <c r="BU239" s="142"/>
      <c r="BV239" s="142"/>
      <c r="BW239" s="142"/>
      <c r="BX239" s="142"/>
      <c r="BY239" s="142"/>
      <c r="BZ239" s="142"/>
      <c r="CA239" s="142"/>
      <c r="CB239" s="142"/>
      <c r="CC239" s="142"/>
      <c r="CD239" s="142"/>
      <c r="CE239" s="142"/>
      <c r="CF239" s="142"/>
      <c r="CG239" s="142"/>
      <c r="CH239" s="142"/>
      <c r="CI239" s="142"/>
      <c r="CJ239" s="142"/>
      <c r="CK239" s="142"/>
      <c r="CL239" s="142"/>
      <c r="CM239" s="142"/>
      <c r="CN239" s="142"/>
      <c r="CO239" s="142"/>
      <c r="CP239" s="142"/>
      <c r="CQ239" s="142"/>
      <c r="CR239" s="142"/>
      <c r="CS239" s="142"/>
      <c r="CT239" s="142"/>
      <c r="CU239" s="142"/>
      <c r="CV239" s="142"/>
      <c r="CW239" s="142"/>
      <c r="CX239" s="142"/>
      <c r="CY239" s="142"/>
      <c r="CZ239" s="142"/>
      <c r="DA239" s="142"/>
      <c r="DB239" s="142"/>
      <c r="DC239" s="142"/>
      <c r="DD239" s="142"/>
      <c r="DE239" s="142"/>
      <c r="DF239" s="142"/>
      <c r="DG239" s="142"/>
      <c r="DH239" s="142"/>
      <c r="DI239" s="142"/>
      <c r="DJ239" s="142"/>
      <c r="DK239" s="142"/>
      <c r="DL239" s="142"/>
      <c r="DM239" s="142"/>
      <c r="DN239" s="142"/>
    </row>
    <row r="240" spans="1:118" s="132" customFormat="1" ht="53.25" customHeight="1" x14ac:dyDescent="0.25">
      <c r="A240" s="169">
        <v>13</v>
      </c>
      <c r="B240" s="187" t="s">
        <v>226</v>
      </c>
      <c r="C240" s="131">
        <f t="shared" ref="C240:L240" si="114">C241+C250+C255+C258</f>
        <v>11562.1</v>
      </c>
      <c r="D240" s="131">
        <f t="shared" si="114"/>
        <v>11452.1</v>
      </c>
      <c r="E240" s="131">
        <f t="shared" si="114"/>
        <v>110</v>
      </c>
      <c r="F240" s="131">
        <f t="shared" si="114"/>
        <v>0</v>
      </c>
      <c r="G240" s="131">
        <f t="shared" si="114"/>
        <v>0</v>
      </c>
      <c r="H240" s="131">
        <f t="shared" si="114"/>
        <v>3202.5</v>
      </c>
      <c r="I240" s="131">
        <f t="shared" si="114"/>
        <v>3092.5</v>
      </c>
      <c r="J240" s="131">
        <f t="shared" si="114"/>
        <v>110</v>
      </c>
      <c r="K240" s="131">
        <f t="shared" si="114"/>
        <v>0</v>
      </c>
      <c r="L240" s="131">
        <f t="shared" si="114"/>
        <v>0</v>
      </c>
      <c r="M240" s="131">
        <f t="shared" si="110"/>
        <v>27.7</v>
      </c>
      <c r="N240" s="131">
        <f t="shared" si="102"/>
        <v>8359.6</v>
      </c>
      <c r="O240" s="131">
        <f t="shared" si="107"/>
        <v>27</v>
      </c>
      <c r="P240" s="131">
        <f t="shared" si="108"/>
        <v>8359.6</v>
      </c>
      <c r="Q240" s="131">
        <f t="shared" si="99"/>
        <v>100</v>
      </c>
      <c r="R240" s="131">
        <f t="shared" si="113"/>
        <v>0</v>
      </c>
      <c r="S240" s="131" t="str">
        <f t="shared" si="104"/>
        <v>-</v>
      </c>
      <c r="T240" s="131">
        <f t="shared" si="103"/>
        <v>0</v>
      </c>
      <c r="U240" s="329"/>
      <c r="V240" s="92"/>
      <c r="W240" s="217"/>
      <c r="X240" s="330"/>
      <c r="Y240" s="157"/>
      <c r="Z240" s="157"/>
      <c r="AA240" s="330"/>
      <c r="AB240" s="219"/>
      <c r="AC240" s="330"/>
      <c r="AD240" s="330"/>
      <c r="AE240" s="330"/>
      <c r="AF240" s="330"/>
      <c r="AG240" s="330"/>
      <c r="AH240" s="330"/>
      <c r="AI240" s="330"/>
      <c r="AJ240" s="330"/>
      <c r="AK240" s="330"/>
      <c r="AL240" s="330"/>
      <c r="AM240" s="330"/>
      <c r="AN240" s="330"/>
      <c r="AO240" s="330"/>
      <c r="AP240" s="330"/>
      <c r="AQ240" s="330"/>
      <c r="AR240" s="330"/>
      <c r="AS240" s="330"/>
      <c r="AT240" s="330"/>
      <c r="AU240" s="330"/>
      <c r="AV240" s="330"/>
      <c r="AW240" s="330"/>
      <c r="AX240" s="330"/>
      <c r="AY240" s="330"/>
      <c r="AZ240" s="330"/>
      <c r="BA240" s="330"/>
      <c r="BB240" s="330"/>
      <c r="BC240" s="330"/>
      <c r="BD240" s="330"/>
      <c r="BE240" s="330"/>
      <c r="BF240" s="330"/>
      <c r="BG240" s="330"/>
      <c r="BH240" s="330"/>
      <c r="BI240" s="330"/>
      <c r="BJ240" s="330"/>
      <c r="BK240" s="330"/>
      <c r="BL240" s="330"/>
      <c r="BM240" s="330"/>
      <c r="BN240" s="330"/>
      <c r="BO240" s="330"/>
      <c r="BP240" s="330"/>
      <c r="BQ240" s="330"/>
      <c r="BR240" s="330"/>
      <c r="BS240" s="330"/>
      <c r="BT240" s="330"/>
      <c r="BU240" s="330"/>
      <c r="BV240" s="330"/>
      <c r="BW240" s="330"/>
      <c r="BX240" s="330"/>
      <c r="BY240" s="330"/>
      <c r="BZ240" s="330"/>
      <c r="CA240" s="330"/>
      <c r="CB240" s="330"/>
      <c r="CC240" s="330"/>
      <c r="CD240" s="330"/>
      <c r="CE240" s="330"/>
      <c r="CF240" s="330"/>
      <c r="CG240" s="330"/>
      <c r="CH240" s="330"/>
      <c r="CI240" s="330"/>
      <c r="CJ240" s="330"/>
      <c r="CK240" s="330"/>
      <c r="CL240" s="330"/>
      <c r="CM240" s="330"/>
      <c r="CN240" s="330"/>
      <c r="CO240" s="330"/>
      <c r="CP240" s="330"/>
      <c r="CQ240" s="330"/>
      <c r="CR240" s="330"/>
      <c r="CS240" s="330"/>
      <c r="CT240" s="330"/>
      <c r="CU240" s="330"/>
      <c r="CV240" s="330"/>
      <c r="CW240" s="330"/>
      <c r="CX240" s="330"/>
      <c r="CY240" s="330"/>
      <c r="CZ240" s="330"/>
      <c r="DA240" s="330"/>
      <c r="DB240" s="330"/>
      <c r="DC240" s="330"/>
      <c r="DD240" s="330"/>
      <c r="DE240" s="330"/>
      <c r="DF240" s="330"/>
      <c r="DG240" s="330"/>
      <c r="DH240" s="330"/>
      <c r="DI240" s="330"/>
      <c r="DJ240" s="330"/>
      <c r="DK240" s="330"/>
      <c r="DL240" s="330"/>
      <c r="DM240" s="330"/>
      <c r="DN240" s="330"/>
    </row>
    <row r="241" spans="1:118" s="38" customFormat="1" ht="51.75" customHeight="1" outlineLevel="1" x14ac:dyDescent="0.25">
      <c r="A241" s="145">
        <v>1</v>
      </c>
      <c r="B241" s="146" t="s">
        <v>499</v>
      </c>
      <c r="C241" s="147">
        <f>SUM(D241:F241)</f>
        <v>2614</v>
      </c>
      <c r="D241" s="140">
        <f>D242+D243+D244+D249</f>
        <v>2504</v>
      </c>
      <c r="E241" s="140">
        <f t="shared" ref="E241:L241" si="115">E242+E243+E244+E249</f>
        <v>110</v>
      </c>
      <c r="F241" s="140">
        <f t="shared" si="115"/>
        <v>0</v>
      </c>
      <c r="G241" s="140">
        <f t="shared" si="115"/>
        <v>0</v>
      </c>
      <c r="H241" s="140">
        <f>SUM(I241:K241)</f>
        <v>2596.1999999999998</v>
      </c>
      <c r="I241" s="140">
        <f t="shared" si="115"/>
        <v>2486.1999999999998</v>
      </c>
      <c r="J241" s="140">
        <f t="shared" si="115"/>
        <v>110</v>
      </c>
      <c r="K241" s="140">
        <f t="shared" si="115"/>
        <v>0</v>
      </c>
      <c r="L241" s="140">
        <f t="shared" si="115"/>
        <v>0</v>
      </c>
      <c r="M241" s="147">
        <f t="shared" si="110"/>
        <v>99.3</v>
      </c>
      <c r="N241" s="147">
        <f t="shared" si="102"/>
        <v>17.8</v>
      </c>
      <c r="O241" s="188">
        <f t="shared" si="107"/>
        <v>99.3</v>
      </c>
      <c r="P241" s="188">
        <f t="shared" si="108"/>
        <v>17.8</v>
      </c>
      <c r="Q241" s="188">
        <f t="shared" ref="Q241:Q272" si="116">IFERROR(J241/E241*100,"-")</f>
        <v>100</v>
      </c>
      <c r="R241" s="188">
        <f t="shared" si="113"/>
        <v>0</v>
      </c>
      <c r="S241" s="188" t="str">
        <f t="shared" si="104"/>
        <v>-</v>
      </c>
      <c r="T241" s="147">
        <f t="shared" si="103"/>
        <v>0</v>
      </c>
      <c r="U241" s="163"/>
      <c r="V241" s="92"/>
      <c r="W241" s="217"/>
      <c r="X241" s="142"/>
      <c r="Y241" s="143"/>
      <c r="Z241" s="143"/>
      <c r="AA241" s="142"/>
      <c r="AB241" s="219"/>
      <c r="AC241" s="142"/>
      <c r="AD241" s="142"/>
      <c r="AE241" s="142"/>
      <c r="AF241" s="142"/>
      <c r="AG241" s="142"/>
      <c r="AH241" s="142"/>
      <c r="AI241" s="142"/>
      <c r="AJ241" s="142"/>
      <c r="AK241" s="142"/>
      <c r="AL241" s="142"/>
      <c r="AM241" s="142"/>
      <c r="AN241" s="142"/>
      <c r="AO241" s="142"/>
      <c r="AP241" s="142"/>
      <c r="AQ241" s="142"/>
      <c r="AR241" s="142"/>
      <c r="AS241" s="142"/>
      <c r="AT241" s="142"/>
      <c r="AU241" s="142"/>
      <c r="AV241" s="142"/>
      <c r="AW241" s="142"/>
      <c r="AX241" s="142"/>
      <c r="AY241" s="142"/>
      <c r="AZ241" s="142"/>
      <c r="BA241" s="142"/>
      <c r="BB241" s="142"/>
      <c r="BC241" s="142"/>
      <c r="BD241" s="142"/>
      <c r="BE241" s="142"/>
      <c r="BF241" s="142"/>
      <c r="BG241" s="142"/>
      <c r="BH241" s="142"/>
      <c r="BI241" s="142"/>
      <c r="BJ241" s="142"/>
      <c r="BK241" s="142"/>
      <c r="BL241" s="142"/>
      <c r="BM241" s="142"/>
      <c r="BN241" s="142"/>
      <c r="BO241" s="142"/>
      <c r="BP241" s="142"/>
      <c r="BQ241" s="142"/>
      <c r="BR241" s="142"/>
      <c r="BS241" s="142"/>
      <c r="BT241" s="142"/>
      <c r="BU241" s="142"/>
      <c r="BV241" s="142"/>
      <c r="BW241" s="142"/>
      <c r="BX241" s="142"/>
      <c r="BY241" s="142"/>
      <c r="BZ241" s="142"/>
      <c r="CA241" s="142"/>
      <c r="CB241" s="142"/>
      <c r="CC241" s="142"/>
      <c r="CD241" s="142"/>
      <c r="CE241" s="142"/>
      <c r="CF241" s="142"/>
      <c r="CG241" s="142"/>
      <c r="CH241" s="142"/>
      <c r="CI241" s="142"/>
      <c r="CJ241" s="142"/>
      <c r="CK241" s="142"/>
      <c r="CL241" s="142"/>
      <c r="CM241" s="142"/>
      <c r="CN241" s="142"/>
      <c r="CO241" s="142"/>
      <c r="CP241" s="142"/>
      <c r="CQ241" s="142"/>
      <c r="CR241" s="142"/>
      <c r="CS241" s="142"/>
      <c r="CT241" s="142"/>
      <c r="CU241" s="142"/>
      <c r="CV241" s="142"/>
      <c r="CW241" s="142"/>
      <c r="CX241" s="142"/>
      <c r="CY241" s="142"/>
      <c r="CZ241" s="142"/>
      <c r="DA241" s="142"/>
      <c r="DB241" s="142"/>
      <c r="DC241" s="142"/>
      <c r="DD241" s="142"/>
      <c r="DE241" s="142"/>
      <c r="DF241" s="142"/>
      <c r="DG241" s="142"/>
      <c r="DH241" s="142"/>
      <c r="DI241" s="142"/>
      <c r="DJ241" s="142"/>
      <c r="DK241" s="142"/>
      <c r="DL241" s="142"/>
      <c r="DM241" s="142"/>
      <c r="DN241" s="142"/>
    </row>
    <row r="242" spans="1:118" s="38" customFormat="1" ht="34.5" customHeight="1" outlineLevel="2" x14ac:dyDescent="0.25">
      <c r="A242" s="138" t="s">
        <v>104</v>
      </c>
      <c r="B242" s="144" t="s">
        <v>227</v>
      </c>
      <c r="C242" s="147">
        <f t="shared" ref="C242:C259" si="117">SUM(D242:F242)</f>
        <v>0</v>
      </c>
      <c r="D242" s="140">
        <v>0</v>
      </c>
      <c r="E242" s="140">
        <v>0</v>
      </c>
      <c r="F242" s="140">
        <v>0</v>
      </c>
      <c r="G242" s="140">
        <v>0</v>
      </c>
      <c r="H242" s="140">
        <f t="shared" ref="H242:H259" si="118">SUM(I242:K242)</f>
        <v>0</v>
      </c>
      <c r="I242" s="140">
        <v>0</v>
      </c>
      <c r="J242" s="140">
        <v>0</v>
      </c>
      <c r="K242" s="140">
        <v>0</v>
      </c>
      <c r="L242" s="140">
        <v>0</v>
      </c>
      <c r="M242" s="147" t="str">
        <f t="shared" si="110"/>
        <v>-</v>
      </c>
      <c r="N242" s="147">
        <f t="shared" si="102"/>
        <v>0</v>
      </c>
      <c r="O242" s="188" t="str">
        <f t="shared" si="107"/>
        <v>-</v>
      </c>
      <c r="P242" s="188">
        <f t="shared" si="108"/>
        <v>0</v>
      </c>
      <c r="Q242" s="188" t="str">
        <f t="shared" si="116"/>
        <v>-</v>
      </c>
      <c r="R242" s="188">
        <f t="shared" si="113"/>
        <v>0</v>
      </c>
      <c r="S242" s="188" t="str">
        <f t="shared" si="104"/>
        <v>-</v>
      </c>
      <c r="T242" s="147">
        <f t="shared" si="103"/>
        <v>0</v>
      </c>
      <c r="U242" s="163"/>
      <c r="V242" s="92"/>
      <c r="W242" s="217"/>
      <c r="X242" s="142"/>
      <c r="Y242" s="143"/>
      <c r="Z242" s="143"/>
      <c r="AA242" s="142"/>
      <c r="AB242" s="219"/>
      <c r="AC242" s="142"/>
      <c r="AD242" s="142"/>
      <c r="AE242" s="142"/>
      <c r="AF242" s="142"/>
      <c r="AG242" s="142"/>
      <c r="AH242" s="142"/>
      <c r="AI242" s="142"/>
      <c r="AJ242" s="142"/>
      <c r="AK242" s="142"/>
      <c r="AL242" s="142"/>
      <c r="AM242" s="142"/>
      <c r="AN242" s="142"/>
      <c r="AO242" s="142"/>
      <c r="AP242" s="142"/>
      <c r="AQ242" s="142"/>
      <c r="AR242" s="142"/>
      <c r="AS242" s="142"/>
      <c r="AT242" s="142"/>
      <c r="AU242" s="142"/>
      <c r="AV242" s="142"/>
      <c r="AW242" s="142"/>
      <c r="AX242" s="142"/>
      <c r="AY242" s="142"/>
      <c r="AZ242" s="142"/>
      <c r="BA242" s="142"/>
      <c r="BB242" s="142"/>
      <c r="BC242" s="142"/>
      <c r="BD242" s="142"/>
      <c r="BE242" s="142"/>
      <c r="BF242" s="142"/>
      <c r="BG242" s="142"/>
      <c r="BH242" s="142"/>
      <c r="BI242" s="142"/>
      <c r="BJ242" s="142"/>
      <c r="BK242" s="142"/>
      <c r="BL242" s="142"/>
      <c r="BM242" s="142"/>
      <c r="BN242" s="142"/>
      <c r="BO242" s="142"/>
      <c r="BP242" s="142"/>
      <c r="BQ242" s="142"/>
      <c r="BR242" s="142"/>
      <c r="BS242" s="142"/>
      <c r="BT242" s="142"/>
      <c r="BU242" s="142"/>
      <c r="BV242" s="142"/>
      <c r="BW242" s="142"/>
      <c r="BX242" s="142"/>
      <c r="BY242" s="142"/>
      <c r="BZ242" s="142"/>
      <c r="CA242" s="142"/>
      <c r="CB242" s="142"/>
      <c r="CC242" s="142"/>
      <c r="CD242" s="142"/>
      <c r="CE242" s="142"/>
      <c r="CF242" s="142"/>
      <c r="CG242" s="142"/>
      <c r="CH242" s="142"/>
      <c r="CI242" s="142"/>
      <c r="CJ242" s="142"/>
      <c r="CK242" s="142"/>
      <c r="CL242" s="142"/>
      <c r="CM242" s="142"/>
      <c r="CN242" s="142"/>
      <c r="CO242" s="142"/>
      <c r="CP242" s="142"/>
      <c r="CQ242" s="142"/>
      <c r="CR242" s="142"/>
      <c r="CS242" s="142"/>
      <c r="CT242" s="142"/>
      <c r="CU242" s="142"/>
      <c r="CV242" s="142"/>
      <c r="CW242" s="142"/>
      <c r="CX242" s="142"/>
      <c r="CY242" s="142"/>
      <c r="CZ242" s="142"/>
      <c r="DA242" s="142"/>
      <c r="DB242" s="142"/>
      <c r="DC242" s="142"/>
      <c r="DD242" s="142"/>
      <c r="DE242" s="142"/>
      <c r="DF242" s="142"/>
      <c r="DG242" s="142"/>
      <c r="DH242" s="142"/>
      <c r="DI242" s="142"/>
      <c r="DJ242" s="142"/>
      <c r="DK242" s="142"/>
      <c r="DL242" s="142"/>
      <c r="DM242" s="142"/>
      <c r="DN242" s="142"/>
    </row>
    <row r="243" spans="1:118" s="38" customFormat="1" ht="72.75" customHeight="1" outlineLevel="2" x14ac:dyDescent="0.25">
      <c r="A243" s="138" t="s">
        <v>105</v>
      </c>
      <c r="B243" s="144" t="s">
        <v>228</v>
      </c>
      <c r="C243" s="147">
        <f t="shared" si="117"/>
        <v>19.2</v>
      </c>
      <c r="D243" s="140">
        <v>19.2</v>
      </c>
      <c r="E243" s="140">
        <v>0</v>
      </c>
      <c r="F243" s="140">
        <v>0</v>
      </c>
      <c r="G243" s="140">
        <v>0</v>
      </c>
      <c r="H243" s="140">
        <f t="shared" si="118"/>
        <v>19.2</v>
      </c>
      <c r="I243" s="140">
        <v>19.2</v>
      </c>
      <c r="J243" s="140">
        <v>0</v>
      </c>
      <c r="K243" s="140">
        <v>0</v>
      </c>
      <c r="L243" s="140">
        <v>0</v>
      </c>
      <c r="M243" s="147">
        <f t="shared" si="110"/>
        <v>100</v>
      </c>
      <c r="N243" s="147">
        <f t="shared" si="102"/>
        <v>0</v>
      </c>
      <c r="O243" s="188">
        <f t="shared" si="107"/>
        <v>100</v>
      </c>
      <c r="P243" s="188">
        <f t="shared" si="108"/>
        <v>0</v>
      </c>
      <c r="Q243" s="188" t="str">
        <f t="shared" si="116"/>
        <v>-</v>
      </c>
      <c r="R243" s="188">
        <f t="shared" si="113"/>
        <v>0</v>
      </c>
      <c r="S243" s="188" t="str">
        <f t="shared" si="104"/>
        <v>-</v>
      </c>
      <c r="T243" s="147">
        <f t="shared" si="103"/>
        <v>0</v>
      </c>
      <c r="U243" s="163"/>
      <c r="V243" s="92"/>
      <c r="W243" s="217"/>
      <c r="X243" s="142"/>
      <c r="Y243" s="143"/>
      <c r="Z243" s="143"/>
      <c r="AA243" s="142"/>
      <c r="AB243" s="219"/>
      <c r="AC243" s="142"/>
      <c r="AD243" s="142"/>
      <c r="AE243" s="142"/>
      <c r="AF243" s="142"/>
      <c r="AG243" s="142"/>
      <c r="AH243" s="142"/>
      <c r="AI243" s="142"/>
      <c r="AJ243" s="142"/>
      <c r="AK243" s="142"/>
      <c r="AL243" s="142"/>
      <c r="AM243" s="142"/>
      <c r="AN243" s="142"/>
      <c r="AO243" s="142"/>
      <c r="AP243" s="142"/>
      <c r="AQ243" s="142"/>
      <c r="AR243" s="142"/>
      <c r="AS243" s="142"/>
      <c r="AT243" s="142"/>
      <c r="AU243" s="142"/>
      <c r="AV243" s="142"/>
      <c r="AW243" s="142"/>
      <c r="AX243" s="142"/>
      <c r="AY243" s="142"/>
      <c r="AZ243" s="142"/>
      <c r="BA243" s="142"/>
      <c r="BB243" s="142"/>
      <c r="BC243" s="142"/>
      <c r="BD243" s="142"/>
      <c r="BE243" s="142"/>
      <c r="BF243" s="142"/>
      <c r="BG243" s="142"/>
      <c r="BH243" s="142"/>
      <c r="BI243" s="142"/>
      <c r="BJ243" s="142"/>
      <c r="BK243" s="142"/>
      <c r="BL243" s="142"/>
      <c r="BM243" s="142"/>
      <c r="BN243" s="142"/>
      <c r="BO243" s="142"/>
      <c r="BP243" s="142"/>
      <c r="BQ243" s="142"/>
      <c r="BR243" s="142"/>
      <c r="BS243" s="142"/>
      <c r="BT243" s="142"/>
      <c r="BU243" s="142"/>
      <c r="BV243" s="142"/>
      <c r="BW243" s="142"/>
      <c r="BX243" s="142"/>
      <c r="BY243" s="142"/>
      <c r="BZ243" s="142"/>
      <c r="CA243" s="142"/>
      <c r="CB243" s="142"/>
      <c r="CC243" s="142"/>
      <c r="CD243" s="142"/>
      <c r="CE243" s="142"/>
      <c r="CF243" s="142"/>
      <c r="CG243" s="142"/>
      <c r="CH243" s="142"/>
      <c r="CI243" s="142"/>
      <c r="CJ243" s="142"/>
      <c r="CK243" s="142"/>
      <c r="CL243" s="142"/>
      <c r="CM243" s="142"/>
      <c r="CN243" s="142"/>
      <c r="CO243" s="142"/>
      <c r="CP243" s="142"/>
      <c r="CQ243" s="142"/>
      <c r="CR243" s="142"/>
      <c r="CS243" s="142"/>
      <c r="CT243" s="142"/>
      <c r="CU243" s="142"/>
      <c r="CV243" s="142"/>
      <c r="CW243" s="142"/>
      <c r="CX243" s="142"/>
      <c r="CY243" s="142"/>
      <c r="CZ243" s="142"/>
      <c r="DA243" s="142"/>
      <c r="DB243" s="142"/>
      <c r="DC243" s="142"/>
      <c r="DD243" s="142"/>
      <c r="DE243" s="142"/>
      <c r="DF243" s="142"/>
      <c r="DG243" s="142"/>
      <c r="DH243" s="142"/>
      <c r="DI243" s="142"/>
      <c r="DJ243" s="142"/>
      <c r="DK243" s="142"/>
      <c r="DL243" s="142"/>
      <c r="DM243" s="142"/>
      <c r="DN243" s="142"/>
    </row>
    <row r="244" spans="1:118" s="38" customFormat="1" ht="38.25" customHeight="1" outlineLevel="2" x14ac:dyDescent="0.25">
      <c r="A244" s="145" t="s">
        <v>106</v>
      </c>
      <c r="B244" s="189" t="s">
        <v>229</v>
      </c>
      <c r="C244" s="147">
        <f t="shared" si="117"/>
        <v>2484.8000000000002</v>
      </c>
      <c r="D244" s="140">
        <f>D245+D246+D247+D248</f>
        <v>2484.8000000000002</v>
      </c>
      <c r="E244" s="140">
        <f>E245+E246+E247+E248</f>
        <v>0</v>
      </c>
      <c r="F244" s="140">
        <f>F245+F246+F247+F248</f>
        <v>0</v>
      </c>
      <c r="G244" s="140">
        <f>G245+G246+G247+G248</f>
        <v>0</v>
      </c>
      <c r="H244" s="140">
        <f t="shared" si="118"/>
        <v>2467</v>
      </c>
      <c r="I244" s="140">
        <f>I245+I248</f>
        <v>2467</v>
      </c>
      <c r="J244" s="140">
        <f>J245+J248</f>
        <v>0</v>
      </c>
      <c r="K244" s="140">
        <f>K245+K248</f>
        <v>0</v>
      </c>
      <c r="L244" s="140">
        <f>L245+L246+L247+L248</f>
        <v>0</v>
      </c>
      <c r="M244" s="147">
        <f t="shared" si="110"/>
        <v>99.3</v>
      </c>
      <c r="N244" s="147">
        <f t="shared" si="102"/>
        <v>17.8</v>
      </c>
      <c r="O244" s="188">
        <f t="shared" si="107"/>
        <v>99.3</v>
      </c>
      <c r="P244" s="188">
        <f t="shared" si="108"/>
        <v>17.8</v>
      </c>
      <c r="Q244" s="188" t="str">
        <f t="shared" si="116"/>
        <v>-</v>
      </c>
      <c r="R244" s="188">
        <f t="shared" si="113"/>
        <v>0</v>
      </c>
      <c r="S244" s="188" t="str">
        <f t="shared" si="104"/>
        <v>-</v>
      </c>
      <c r="T244" s="147">
        <f t="shared" si="103"/>
        <v>0</v>
      </c>
      <c r="U244" s="163"/>
      <c r="V244" s="92"/>
      <c r="W244" s="217"/>
      <c r="X244" s="142"/>
      <c r="Y244" s="143"/>
      <c r="Z244" s="143"/>
      <c r="AA244" s="142"/>
      <c r="AB244" s="219"/>
      <c r="AC244" s="142"/>
      <c r="AD244" s="142"/>
      <c r="AE244" s="142"/>
      <c r="AF244" s="142"/>
      <c r="AG244" s="142"/>
      <c r="AH244" s="142"/>
      <c r="AI244" s="142"/>
      <c r="AJ244" s="142"/>
      <c r="AK244" s="142"/>
      <c r="AL244" s="142"/>
      <c r="AM244" s="142"/>
      <c r="AN244" s="142"/>
      <c r="AO244" s="142"/>
      <c r="AP244" s="142"/>
      <c r="AQ244" s="142"/>
      <c r="AR244" s="142"/>
      <c r="AS244" s="142"/>
      <c r="AT244" s="142"/>
      <c r="AU244" s="142"/>
      <c r="AV244" s="142"/>
      <c r="AW244" s="142"/>
      <c r="AX244" s="142"/>
      <c r="AY244" s="142"/>
      <c r="AZ244" s="142"/>
      <c r="BA244" s="142"/>
      <c r="BB244" s="142"/>
      <c r="BC244" s="142"/>
      <c r="BD244" s="142"/>
      <c r="BE244" s="142"/>
      <c r="BF244" s="142"/>
      <c r="BG244" s="142"/>
      <c r="BH244" s="142"/>
      <c r="BI244" s="142"/>
      <c r="BJ244" s="142"/>
      <c r="BK244" s="142"/>
      <c r="BL244" s="142"/>
      <c r="BM244" s="142"/>
      <c r="BN244" s="142"/>
      <c r="BO244" s="142"/>
      <c r="BP244" s="142"/>
      <c r="BQ244" s="142"/>
      <c r="BR244" s="142"/>
      <c r="BS244" s="142"/>
      <c r="BT244" s="142"/>
      <c r="BU244" s="142"/>
      <c r="BV244" s="142"/>
      <c r="BW244" s="142"/>
      <c r="BX244" s="142"/>
      <c r="BY244" s="142"/>
      <c r="BZ244" s="142"/>
      <c r="CA244" s="142"/>
      <c r="CB244" s="142"/>
      <c r="CC244" s="142"/>
      <c r="CD244" s="142"/>
      <c r="CE244" s="142"/>
      <c r="CF244" s="142"/>
      <c r="CG244" s="142"/>
      <c r="CH244" s="142"/>
      <c r="CI244" s="142"/>
      <c r="CJ244" s="142"/>
      <c r="CK244" s="142"/>
      <c r="CL244" s="142"/>
      <c r="CM244" s="142"/>
      <c r="CN244" s="142"/>
      <c r="CO244" s="142"/>
      <c r="CP244" s="142"/>
      <c r="CQ244" s="142"/>
      <c r="CR244" s="142"/>
      <c r="CS244" s="142"/>
      <c r="CT244" s="142"/>
      <c r="CU244" s="142"/>
      <c r="CV244" s="142"/>
      <c r="CW244" s="142"/>
      <c r="CX244" s="142"/>
      <c r="CY244" s="142"/>
      <c r="CZ244" s="142"/>
      <c r="DA244" s="142"/>
      <c r="DB244" s="142"/>
      <c r="DC244" s="142"/>
      <c r="DD244" s="142"/>
      <c r="DE244" s="142"/>
      <c r="DF244" s="142"/>
      <c r="DG244" s="142"/>
      <c r="DH244" s="142"/>
      <c r="DI244" s="142"/>
      <c r="DJ244" s="142"/>
      <c r="DK244" s="142"/>
      <c r="DL244" s="142"/>
      <c r="DM244" s="142"/>
      <c r="DN244" s="142"/>
    </row>
    <row r="245" spans="1:118" s="38" customFormat="1" ht="48" customHeight="1" outlineLevel="2" x14ac:dyDescent="0.25">
      <c r="A245" s="145" t="s">
        <v>139</v>
      </c>
      <c r="B245" s="189" t="s">
        <v>230</v>
      </c>
      <c r="C245" s="147">
        <f t="shared" si="117"/>
        <v>60</v>
      </c>
      <c r="D245" s="140">
        <v>60</v>
      </c>
      <c r="E245" s="140">
        <v>0</v>
      </c>
      <c r="F245" s="140">
        <v>0</v>
      </c>
      <c r="G245" s="140">
        <v>0</v>
      </c>
      <c r="H245" s="140">
        <f t="shared" si="118"/>
        <v>60</v>
      </c>
      <c r="I245" s="140">
        <v>60</v>
      </c>
      <c r="J245" s="140">
        <v>0</v>
      </c>
      <c r="K245" s="140">
        <v>0</v>
      </c>
      <c r="L245" s="140">
        <v>0</v>
      </c>
      <c r="M245" s="147">
        <f t="shared" si="110"/>
        <v>100</v>
      </c>
      <c r="N245" s="147">
        <f t="shared" si="102"/>
        <v>0</v>
      </c>
      <c r="O245" s="188">
        <f t="shared" si="107"/>
        <v>100</v>
      </c>
      <c r="P245" s="188">
        <f t="shared" si="108"/>
        <v>0</v>
      </c>
      <c r="Q245" s="188" t="str">
        <f t="shared" si="116"/>
        <v>-</v>
      </c>
      <c r="R245" s="188">
        <f t="shared" si="113"/>
        <v>0</v>
      </c>
      <c r="S245" s="188" t="str">
        <f t="shared" si="104"/>
        <v>-</v>
      </c>
      <c r="T245" s="147">
        <f t="shared" si="103"/>
        <v>0</v>
      </c>
      <c r="U245" s="163"/>
      <c r="V245" s="92"/>
      <c r="W245" s="217"/>
      <c r="X245" s="142"/>
      <c r="Y245" s="143"/>
      <c r="Z245" s="143"/>
      <c r="AA245" s="142"/>
      <c r="AB245" s="219"/>
      <c r="AC245" s="142"/>
      <c r="AD245" s="142"/>
      <c r="AE245" s="142"/>
      <c r="AF245" s="142"/>
      <c r="AG245" s="142"/>
      <c r="AH245" s="142"/>
      <c r="AI245" s="142"/>
      <c r="AJ245" s="142"/>
      <c r="AK245" s="142"/>
      <c r="AL245" s="142"/>
      <c r="AM245" s="142"/>
      <c r="AN245" s="142"/>
      <c r="AO245" s="142"/>
      <c r="AP245" s="142"/>
      <c r="AQ245" s="142"/>
      <c r="AR245" s="142"/>
      <c r="AS245" s="142"/>
      <c r="AT245" s="142"/>
      <c r="AU245" s="142"/>
      <c r="AV245" s="142"/>
      <c r="AW245" s="142"/>
      <c r="AX245" s="142"/>
      <c r="AY245" s="142"/>
      <c r="AZ245" s="142"/>
      <c r="BA245" s="142"/>
      <c r="BB245" s="142"/>
      <c r="BC245" s="142"/>
      <c r="BD245" s="142"/>
      <c r="BE245" s="142"/>
      <c r="BF245" s="142"/>
      <c r="BG245" s="142"/>
      <c r="BH245" s="142"/>
      <c r="BI245" s="142"/>
      <c r="BJ245" s="142"/>
      <c r="BK245" s="142"/>
      <c r="BL245" s="142"/>
      <c r="BM245" s="142"/>
      <c r="BN245" s="142"/>
      <c r="BO245" s="142"/>
      <c r="BP245" s="142"/>
      <c r="BQ245" s="142"/>
      <c r="BR245" s="142"/>
      <c r="BS245" s="142"/>
      <c r="BT245" s="142"/>
      <c r="BU245" s="142"/>
      <c r="BV245" s="142"/>
      <c r="BW245" s="142"/>
      <c r="BX245" s="142"/>
      <c r="BY245" s="142"/>
      <c r="BZ245" s="142"/>
      <c r="CA245" s="142"/>
      <c r="CB245" s="142"/>
      <c r="CC245" s="142"/>
      <c r="CD245" s="142"/>
      <c r="CE245" s="142"/>
      <c r="CF245" s="142"/>
      <c r="CG245" s="142"/>
      <c r="CH245" s="142"/>
      <c r="CI245" s="142"/>
      <c r="CJ245" s="142"/>
      <c r="CK245" s="142"/>
      <c r="CL245" s="142"/>
      <c r="CM245" s="142"/>
      <c r="CN245" s="142"/>
      <c r="CO245" s="142"/>
      <c r="CP245" s="142"/>
      <c r="CQ245" s="142"/>
      <c r="CR245" s="142"/>
      <c r="CS245" s="142"/>
      <c r="CT245" s="142"/>
      <c r="CU245" s="142"/>
      <c r="CV245" s="142"/>
      <c r="CW245" s="142"/>
      <c r="CX245" s="142"/>
      <c r="CY245" s="142"/>
      <c r="CZ245" s="142"/>
      <c r="DA245" s="142"/>
      <c r="DB245" s="142"/>
      <c r="DC245" s="142"/>
      <c r="DD245" s="142"/>
      <c r="DE245" s="142"/>
      <c r="DF245" s="142"/>
      <c r="DG245" s="142"/>
      <c r="DH245" s="142"/>
      <c r="DI245" s="142"/>
      <c r="DJ245" s="142"/>
      <c r="DK245" s="142"/>
      <c r="DL245" s="142"/>
      <c r="DM245" s="142"/>
      <c r="DN245" s="142"/>
    </row>
    <row r="246" spans="1:118" s="38" customFormat="1" ht="52.5" customHeight="1" outlineLevel="2" x14ac:dyDescent="0.25">
      <c r="A246" s="138" t="s">
        <v>146</v>
      </c>
      <c r="B246" s="144" t="s">
        <v>231</v>
      </c>
      <c r="C246" s="147">
        <f t="shared" si="117"/>
        <v>0</v>
      </c>
      <c r="D246" s="140">
        <v>0</v>
      </c>
      <c r="E246" s="140">
        <v>0</v>
      </c>
      <c r="F246" s="140">
        <v>0</v>
      </c>
      <c r="G246" s="140">
        <v>0</v>
      </c>
      <c r="H246" s="140">
        <f t="shared" si="118"/>
        <v>0</v>
      </c>
      <c r="I246" s="140">
        <v>0</v>
      </c>
      <c r="J246" s="140">
        <v>0</v>
      </c>
      <c r="K246" s="140">
        <v>0</v>
      </c>
      <c r="L246" s="140">
        <v>0</v>
      </c>
      <c r="M246" s="147" t="str">
        <f t="shared" si="110"/>
        <v>-</v>
      </c>
      <c r="N246" s="147">
        <f t="shared" si="102"/>
        <v>0</v>
      </c>
      <c r="O246" s="188" t="str">
        <f t="shared" si="107"/>
        <v>-</v>
      </c>
      <c r="P246" s="188">
        <f t="shared" si="108"/>
        <v>0</v>
      </c>
      <c r="Q246" s="188" t="str">
        <f t="shared" si="116"/>
        <v>-</v>
      </c>
      <c r="R246" s="188">
        <f t="shared" si="113"/>
        <v>0</v>
      </c>
      <c r="S246" s="188" t="str">
        <f t="shared" si="104"/>
        <v>-</v>
      </c>
      <c r="T246" s="147">
        <f t="shared" si="103"/>
        <v>0</v>
      </c>
      <c r="U246" s="163"/>
      <c r="V246" s="92"/>
      <c r="W246" s="217"/>
      <c r="X246" s="142"/>
      <c r="Y246" s="143"/>
      <c r="Z246" s="143"/>
      <c r="AA246" s="142"/>
      <c r="AB246" s="219"/>
      <c r="AC246" s="142"/>
      <c r="AD246" s="142"/>
      <c r="AE246" s="142"/>
      <c r="AF246" s="142"/>
      <c r="AG246" s="142"/>
      <c r="AH246" s="142"/>
      <c r="AI246" s="142"/>
      <c r="AJ246" s="142"/>
      <c r="AK246" s="142"/>
      <c r="AL246" s="142"/>
      <c r="AM246" s="142"/>
      <c r="AN246" s="142"/>
      <c r="AO246" s="142"/>
      <c r="AP246" s="142"/>
      <c r="AQ246" s="142"/>
      <c r="AR246" s="142"/>
      <c r="AS246" s="142"/>
      <c r="AT246" s="142"/>
      <c r="AU246" s="142"/>
      <c r="AV246" s="142"/>
      <c r="AW246" s="142"/>
      <c r="AX246" s="142"/>
      <c r="AY246" s="142"/>
      <c r="AZ246" s="142"/>
      <c r="BA246" s="142"/>
      <c r="BB246" s="142"/>
      <c r="BC246" s="142"/>
      <c r="BD246" s="142"/>
      <c r="BE246" s="142"/>
      <c r="BF246" s="142"/>
      <c r="BG246" s="142"/>
      <c r="BH246" s="142"/>
      <c r="BI246" s="142"/>
      <c r="BJ246" s="142"/>
      <c r="BK246" s="142"/>
      <c r="BL246" s="142"/>
      <c r="BM246" s="142"/>
      <c r="BN246" s="142"/>
      <c r="BO246" s="142"/>
      <c r="BP246" s="142"/>
      <c r="BQ246" s="142"/>
      <c r="BR246" s="142"/>
      <c r="BS246" s="142"/>
      <c r="BT246" s="142"/>
      <c r="BU246" s="142"/>
      <c r="BV246" s="142"/>
      <c r="BW246" s="142"/>
      <c r="BX246" s="142"/>
      <c r="BY246" s="142"/>
      <c r="BZ246" s="142"/>
      <c r="CA246" s="142"/>
      <c r="CB246" s="142"/>
      <c r="CC246" s="142"/>
      <c r="CD246" s="142"/>
      <c r="CE246" s="142"/>
      <c r="CF246" s="142"/>
      <c r="CG246" s="142"/>
      <c r="CH246" s="142"/>
      <c r="CI246" s="142"/>
      <c r="CJ246" s="142"/>
      <c r="CK246" s="142"/>
      <c r="CL246" s="142"/>
      <c r="CM246" s="142"/>
      <c r="CN246" s="142"/>
      <c r="CO246" s="142"/>
      <c r="CP246" s="142"/>
      <c r="CQ246" s="142"/>
      <c r="CR246" s="142"/>
      <c r="CS246" s="142"/>
      <c r="CT246" s="142"/>
      <c r="CU246" s="142"/>
      <c r="CV246" s="142"/>
      <c r="CW246" s="142"/>
      <c r="CX246" s="142"/>
      <c r="CY246" s="142"/>
      <c r="CZ246" s="142"/>
      <c r="DA246" s="142"/>
      <c r="DB246" s="142"/>
      <c r="DC246" s="142"/>
      <c r="DD246" s="142"/>
      <c r="DE246" s="142"/>
      <c r="DF246" s="142"/>
      <c r="DG246" s="142"/>
      <c r="DH246" s="142"/>
      <c r="DI246" s="142"/>
      <c r="DJ246" s="142"/>
      <c r="DK246" s="142"/>
      <c r="DL246" s="142"/>
      <c r="DM246" s="142"/>
      <c r="DN246" s="142"/>
    </row>
    <row r="247" spans="1:118" s="38" customFormat="1" ht="34.5" customHeight="1" outlineLevel="2" x14ac:dyDescent="0.25">
      <c r="A247" s="138" t="s">
        <v>147</v>
      </c>
      <c r="B247" s="144" t="s">
        <v>232</v>
      </c>
      <c r="C247" s="147">
        <f t="shared" si="117"/>
        <v>0</v>
      </c>
      <c r="D247" s="140">
        <v>0</v>
      </c>
      <c r="E247" s="140">
        <v>0</v>
      </c>
      <c r="F247" s="140">
        <v>0</v>
      </c>
      <c r="G247" s="140">
        <v>0</v>
      </c>
      <c r="H247" s="140">
        <f t="shared" si="118"/>
        <v>0</v>
      </c>
      <c r="I247" s="140">
        <v>0</v>
      </c>
      <c r="J247" s="140">
        <v>0</v>
      </c>
      <c r="K247" s="140">
        <v>0</v>
      </c>
      <c r="L247" s="140">
        <v>0</v>
      </c>
      <c r="M247" s="147" t="str">
        <f t="shared" si="110"/>
        <v>-</v>
      </c>
      <c r="N247" s="147">
        <f t="shared" si="102"/>
        <v>0</v>
      </c>
      <c r="O247" s="188" t="str">
        <f t="shared" si="107"/>
        <v>-</v>
      </c>
      <c r="P247" s="188">
        <f t="shared" si="108"/>
        <v>0</v>
      </c>
      <c r="Q247" s="188" t="str">
        <f t="shared" si="116"/>
        <v>-</v>
      </c>
      <c r="R247" s="188">
        <f t="shared" si="113"/>
        <v>0</v>
      </c>
      <c r="S247" s="188" t="str">
        <f t="shared" si="104"/>
        <v>-</v>
      </c>
      <c r="T247" s="147">
        <f t="shared" si="103"/>
        <v>0</v>
      </c>
      <c r="U247" s="163"/>
      <c r="V247" s="92"/>
      <c r="W247" s="217"/>
      <c r="X247" s="142"/>
      <c r="Y247" s="143"/>
      <c r="Z247" s="143"/>
      <c r="AA247" s="142"/>
      <c r="AB247" s="219"/>
      <c r="AC247" s="142"/>
      <c r="AD247" s="142"/>
      <c r="AE247" s="142"/>
      <c r="AF247" s="142"/>
      <c r="AG247" s="142"/>
      <c r="AH247" s="142"/>
      <c r="AI247" s="142"/>
      <c r="AJ247" s="142"/>
      <c r="AK247" s="142"/>
      <c r="AL247" s="142"/>
      <c r="AM247" s="142"/>
      <c r="AN247" s="142"/>
      <c r="AO247" s="142"/>
      <c r="AP247" s="142"/>
      <c r="AQ247" s="142"/>
      <c r="AR247" s="142"/>
      <c r="AS247" s="142"/>
      <c r="AT247" s="142"/>
      <c r="AU247" s="142"/>
      <c r="AV247" s="142"/>
      <c r="AW247" s="142"/>
      <c r="AX247" s="142"/>
      <c r="AY247" s="142"/>
      <c r="AZ247" s="142"/>
      <c r="BA247" s="142"/>
      <c r="BB247" s="142"/>
      <c r="BC247" s="142"/>
      <c r="BD247" s="142"/>
      <c r="BE247" s="142"/>
      <c r="BF247" s="142"/>
      <c r="BG247" s="142"/>
      <c r="BH247" s="142"/>
      <c r="BI247" s="142"/>
      <c r="BJ247" s="142"/>
      <c r="BK247" s="142"/>
      <c r="BL247" s="142"/>
      <c r="BM247" s="142"/>
      <c r="BN247" s="142"/>
      <c r="BO247" s="142"/>
      <c r="BP247" s="142"/>
      <c r="BQ247" s="142"/>
      <c r="BR247" s="142"/>
      <c r="BS247" s="142"/>
      <c r="BT247" s="142"/>
      <c r="BU247" s="142"/>
      <c r="BV247" s="142"/>
      <c r="BW247" s="142"/>
      <c r="BX247" s="142"/>
      <c r="BY247" s="142"/>
      <c r="BZ247" s="142"/>
      <c r="CA247" s="142"/>
      <c r="CB247" s="142"/>
      <c r="CC247" s="142"/>
      <c r="CD247" s="142"/>
      <c r="CE247" s="142"/>
      <c r="CF247" s="142"/>
      <c r="CG247" s="142"/>
      <c r="CH247" s="142"/>
      <c r="CI247" s="142"/>
      <c r="CJ247" s="142"/>
      <c r="CK247" s="142"/>
      <c r="CL247" s="142"/>
      <c r="CM247" s="142"/>
      <c r="CN247" s="142"/>
      <c r="CO247" s="142"/>
      <c r="CP247" s="142"/>
      <c r="CQ247" s="142"/>
      <c r="CR247" s="142"/>
      <c r="CS247" s="142"/>
      <c r="CT247" s="142"/>
      <c r="CU247" s="142"/>
      <c r="CV247" s="142"/>
      <c r="CW247" s="142"/>
      <c r="CX247" s="142"/>
      <c r="CY247" s="142"/>
      <c r="CZ247" s="142"/>
      <c r="DA247" s="142"/>
      <c r="DB247" s="142"/>
      <c r="DC247" s="142"/>
      <c r="DD247" s="142"/>
      <c r="DE247" s="142"/>
      <c r="DF247" s="142"/>
      <c r="DG247" s="142"/>
      <c r="DH247" s="142"/>
      <c r="DI247" s="142"/>
      <c r="DJ247" s="142"/>
      <c r="DK247" s="142"/>
      <c r="DL247" s="142"/>
      <c r="DM247" s="142"/>
      <c r="DN247" s="142"/>
    </row>
    <row r="248" spans="1:118" s="38" customFormat="1" ht="35.25" customHeight="1" outlineLevel="2" x14ac:dyDescent="0.25">
      <c r="A248" s="138" t="s">
        <v>148</v>
      </c>
      <c r="B248" s="144" t="s">
        <v>241</v>
      </c>
      <c r="C248" s="147">
        <f t="shared" si="117"/>
        <v>2424.8000000000002</v>
      </c>
      <c r="D248" s="140">
        <v>2424.8000000000002</v>
      </c>
      <c r="E248" s="140">
        <v>0</v>
      </c>
      <c r="F248" s="140">
        <v>0</v>
      </c>
      <c r="G248" s="140">
        <v>0</v>
      </c>
      <c r="H248" s="140">
        <f t="shared" si="118"/>
        <v>2407</v>
      </c>
      <c r="I248" s="140">
        <v>2407</v>
      </c>
      <c r="J248" s="140">
        <v>0</v>
      </c>
      <c r="K248" s="140">
        <v>0</v>
      </c>
      <c r="L248" s="140">
        <v>0</v>
      </c>
      <c r="M248" s="147">
        <f t="shared" si="110"/>
        <v>99.3</v>
      </c>
      <c r="N248" s="147">
        <f t="shared" si="102"/>
        <v>17.8</v>
      </c>
      <c r="O248" s="188">
        <f t="shared" si="107"/>
        <v>99.3</v>
      </c>
      <c r="P248" s="188">
        <f t="shared" si="108"/>
        <v>17.8</v>
      </c>
      <c r="Q248" s="188" t="str">
        <f t="shared" si="116"/>
        <v>-</v>
      </c>
      <c r="R248" s="188">
        <f t="shared" si="113"/>
        <v>0</v>
      </c>
      <c r="S248" s="188" t="str">
        <f t="shared" si="104"/>
        <v>-</v>
      </c>
      <c r="T248" s="147">
        <f t="shared" si="103"/>
        <v>0</v>
      </c>
      <c r="U248" s="163"/>
      <c r="V248" s="92"/>
      <c r="W248" s="217"/>
      <c r="X248" s="142"/>
      <c r="Y248" s="143"/>
      <c r="Z248" s="143"/>
      <c r="AA248" s="142"/>
      <c r="AB248" s="219"/>
      <c r="AC248" s="142"/>
      <c r="AD248" s="142"/>
      <c r="AE248" s="142"/>
      <c r="AF248" s="142"/>
      <c r="AG248" s="142"/>
      <c r="AH248" s="142"/>
      <c r="AI248" s="142"/>
      <c r="AJ248" s="142"/>
      <c r="AK248" s="142"/>
      <c r="AL248" s="142"/>
      <c r="AM248" s="142"/>
      <c r="AN248" s="142"/>
      <c r="AO248" s="142"/>
      <c r="AP248" s="142"/>
      <c r="AQ248" s="142"/>
      <c r="AR248" s="142"/>
      <c r="AS248" s="142"/>
      <c r="AT248" s="142"/>
      <c r="AU248" s="142"/>
      <c r="AV248" s="142"/>
      <c r="AW248" s="142"/>
      <c r="AX248" s="142"/>
      <c r="AY248" s="142"/>
      <c r="AZ248" s="142"/>
      <c r="BA248" s="142"/>
      <c r="BB248" s="142"/>
      <c r="BC248" s="142"/>
      <c r="BD248" s="142"/>
      <c r="BE248" s="142"/>
      <c r="BF248" s="142"/>
      <c r="BG248" s="142"/>
      <c r="BH248" s="142"/>
      <c r="BI248" s="142"/>
      <c r="BJ248" s="142"/>
      <c r="BK248" s="142"/>
      <c r="BL248" s="142"/>
      <c r="BM248" s="142"/>
      <c r="BN248" s="142"/>
      <c r="BO248" s="142"/>
      <c r="BP248" s="142"/>
      <c r="BQ248" s="142"/>
      <c r="BR248" s="142"/>
      <c r="BS248" s="142"/>
      <c r="BT248" s="142"/>
      <c r="BU248" s="142"/>
      <c r="BV248" s="142"/>
      <c r="BW248" s="142"/>
      <c r="BX248" s="142"/>
      <c r="BY248" s="142"/>
      <c r="BZ248" s="142"/>
      <c r="CA248" s="142"/>
      <c r="CB248" s="142"/>
      <c r="CC248" s="142"/>
      <c r="CD248" s="142"/>
      <c r="CE248" s="142"/>
      <c r="CF248" s="142"/>
      <c r="CG248" s="142"/>
      <c r="CH248" s="142"/>
      <c r="CI248" s="142"/>
      <c r="CJ248" s="142"/>
      <c r="CK248" s="142"/>
      <c r="CL248" s="142"/>
      <c r="CM248" s="142"/>
      <c r="CN248" s="142"/>
      <c r="CO248" s="142"/>
      <c r="CP248" s="142"/>
      <c r="CQ248" s="142"/>
      <c r="CR248" s="142"/>
      <c r="CS248" s="142"/>
      <c r="CT248" s="142"/>
      <c r="CU248" s="142"/>
      <c r="CV248" s="142"/>
      <c r="CW248" s="142"/>
      <c r="CX248" s="142"/>
      <c r="CY248" s="142"/>
      <c r="CZ248" s="142"/>
      <c r="DA248" s="142"/>
      <c r="DB248" s="142"/>
      <c r="DC248" s="142"/>
      <c r="DD248" s="142"/>
      <c r="DE248" s="142"/>
      <c r="DF248" s="142"/>
      <c r="DG248" s="142"/>
      <c r="DH248" s="142"/>
      <c r="DI248" s="142"/>
      <c r="DJ248" s="142"/>
      <c r="DK248" s="142"/>
      <c r="DL248" s="142"/>
      <c r="DM248" s="142"/>
      <c r="DN248" s="142"/>
    </row>
    <row r="249" spans="1:118" s="38" customFormat="1" ht="88.5" customHeight="1" outlineLevel="2" x14ac:dyDescent="0.25">
      <c r="A249" s="138" t="s">
        <v>107</v>
      </c>
      <c r="B249" s="144" t="s">
        <v>233</v>
      </c>
      <c r="C249" s="147">
        <f t="shared" si="117"/>
        <v>110</v>
      </c>
      <c r="D249" s="140">
        <v>0</v>
      </c>
      <c r="E249" s="140">
        <v>110</v>
      </c>
      <c r="F249" s="140">
        <v>0</v>
      </c>
      <c r="G249" s="140">
        <v>0</v>
      </c>
      <c r="H249" s="140">
        <f t="shared" si="118"/>
        <v>110</v>
      </c>
      <c r="I249" s="140">
        <v>0</v>
      </c>
      <c r="J249" s="140">
        <v>110</v>
      </c>
      <c r="K249" s="140">
        <v>0</v>
      </c>
      <c r="L249" s="140">
        <v>0</v>
      </c>
      <c r="M249" s="147">
        <f t="shared" si="110"/>
        <v>100</v>
      </c>
      <c r="N249" s="147">
        <f t="shared" ref="N249:N280" si="119">C249-H249</f>
        <v>0</v>
      </c>
      <c r="O249" s="188" t="str">
        <f t="shared" si="107"/>
        <v>-</v>
      </c>
      <c r="P249" s="188">
        <f t="shared" si="108"/>
        <v>0</v>
      </c>
      <c r="Q249" s="188">
        <f t="shared" si="116"/>
        <v>100</v>
      </c>
      <c r="R249" s="188">
        <f t="shared" si="113"/>
        <v>0</v>
      </c>
      <c r="S249" s="188" t="str">
        <f t="shared" si="104"/>
        <v>-</v>
      </c>
      <c r="T249" s="147">
        <f t="shared" ref="T249:T280" si="120">F249-K249</f>
        <v>0</v>
      </c>
      <c r="U249" s="163"/>
      <c r="V249" s="92"/>
      <c r="W249" s="217"/>
      <c r="X249" s="142"/>
      <c r="Y249" s="143"/>
      <c r="Z249" s="143"/>
      <c r="AA249" s="142"/>
      <c r="AB249" s="219"/>
      <c r="AC249" s="142"/>
      <c r="AD249" s="142"/>
      <c r="AE249" s="142"/>
      <c r="AF249" s="142"/>
      <c r="AG249" s="142"/>
      <c r="AH249" s="142"/>
      <c r="AI249" s="142"/>
      <c r="AJ249" s="142"/>
      <c r="AK249" s="142"/>
      <c r="AL249" s="142"/>
      <c r="AM249" s="142"/>
      <c r="AN249" s="142"/>
      <c r="AO249" s="142"/>
      <c r="AP249" s="142"/>
      <c r="AQ249" s="142"/>
      <c r="AR249" s="142"/>
      <c r="AS249" s="142"/>
      <c r="AT249" s="142"/>
      <c r="AU249" s="142"/>
      <c r="AV249" s="142"/>
      <c r="AW249" s="142"/>
      <c r="AX249" s="142"/>
      <c r="AY249" s="142"/>
      <c r="AZ249" s="142"/>
      <c r="BA249" s="142"/>
      <c r="BB249" s="142"/>
      <c r="BC249" s="142"/>
      <c r="BD249" s="142"/>
      <c r="BE249" s="142"/>
      <c r="BF249" s="142"/>
      <c r="BG249" s="142"/>
      <c r="BH249" s="142"/>
      <c r="BI249" s="142"/>
      <c r="BJ249" s="142"/>
      <c r="BK249" s="142"/>
      <c r="BL249" s="142"/>
      <c r="BM249" s="142"/>
      <c r="BN249" s="142"/>
      <c r="BO249" s="142"/>
      <c r="BP249" s="142"/>
      <c r="BQ249" s="142"/>
      <c r="BR249" s="142"/>
      <c r="BS249" s="142"/>
      <c r="BT249" s="142"/>
      <c r="BU249" s="142"/>
      <c r="BV249" s="142"/>
      <c r="BW249" s="142"/>
      <c r="BX249" s="142"/>
      <c r="BY249" s="142"/>
      <c r="BZ249" s="142"/>
      <c r="CA249" s="142"/>
      <c r="CB249" s="142"/>
      <c r="CC249" s="142"/>
      <c r="CD249" s="142"/>
      <c r="CE249" s="142"/>
      <c r="CF249" s="142"/>
      <c r="CG249" s="142"/>
      <c r="CH249" s="142"/>
      <c r="CI249" s="142"/>
      <c r="CJ249" s="142"/>
      <c r="CK249" s="142"/>
      <c r="CL249" s="142"/>
      <c r="CM249" s="142"/>
      <c r="CN249" s="142"/>
      <c r="CO249" s="142"/>
      <c r="CP249" s="142"/>
      <c r="CQ249" s="142"/>
      <c r="CR249" s="142"/>
      <c r="CS249" s="142"/>
      <c r="CT249" s="142"/>
      <c r="CU249" s="142"/>
      <c r="CV249" s="142"/>
      <c r="CW249" s="142"/>
      <c r="CX249" s="142"/>
      <c r="CY249" s="142"/>
      <c r="CZ249" s="142"/>
      <c r="DA249" s="142"/>
      <c r="DB249" s="142"/>
      <c r="DC249" s="142"/>
      <c r="DD249" s="142"/>
      <c r="DE249" s="142"/>
      <c r="DF249" s="142"/>
      <c r="DG249" s="142"/>
      <c r="DH249" s="142"/>
      <c r="DI249" s="142"/>
      <c r="DJ249" s="142"/>
      <c r="DK249" s="142"/>
      <c r="DL249" s="142"/>
      <c r="DM249" s="142"/>
      <c r="DN249" s="142"/>
    </row>
    <row r="250" spans="1:118" s="38" customFormat="1" ht="52.5" customHeight="1" outlineLevel="1" x14ac:dyDescent="0.25">
      <c r="A250" s="138">
        <v>2</v>
      </c>
      <c r="B250" s="190" t="s">
        <v>500</v>
      </c>
      <c r="C250" s="147">
        <f t="shared" si="117"/>
        <v>8255.4</v>
      </c>
      <c r="D250" s="140">
        <f>D251+D252+D253+D254</f>
        <v>8255.4</v>
      </c>
      <c r="E250" s="140">
        <f>E251+E252+E253+E254</f>
        <v>0</v>
      </c>
      <c r="F250" s="140">
        <f>F251+F252+F253+F254</f>
        <v>0</v>
      </c>
      <c r="G250" s="140">
        <f>G251+G252+G253+G254</f>
        <v>0</v>
      </c>
      <c r="H250" s="140">
        <f t="shared" si="118"/>
        <v>0</v>
      </c>
      <c r="I250" s="140">
        <f>I251+I252+I253+I254</f>
        <v>0</v>
      </c>
      <c r="J250" s="140">
        <f>J251+J252+J253+J254</f>
        <v>0</v>
      </c>
      <c r="K250" s="140">
        <f>K251+K252+K253+K254</f>
        <v>0</v>
      </c>
      <c r="L250" s="140">
        <v>0</v>
      </c>
      <c r="M250" s="147">
        <f t="shared" si="110"/>
        <v>0</v>
      </c>
      <c r="N250" s="147">
        <f t="shared" si="119"/>
        <v>8255.4</v>
      </c>
      <c r="O250" s="188">
        <f t="shared" si="107"/>
        <v>0</v>
      </c>
      <c r="P250" s="188">
        <f t="shared" si="108"/>
        <v>8255.4</v>
      </c>
      <c r="Q250" s="188" t="str">
        <f t="shared" si="116"/>
        <v>-</v>
      </c>
      <c r="R250" s="188">
        <f t="shared" si="113"/>
        <v>0</v>
      </c>
      <c r="S250" s="188" t="str">
        <f t="shared" si="104"/>
        <v>-</v>
      </c>
      <c r="T250" s="147">
        <f t="shared" si="120"/>
        <v>0</v>
      </c>
      <c r="U250" s="163"/>
      <c r="V250" s="92"/>
      <c r="W250" s="217"/>
      <c r="X250" s="142"/>
      <c r="Y250" s="143"/>
      <c r="Z250" s="143"/>
      <c r="AA250" s="142"/>
      <c r="AB250" s="219"/>
      <c r="AC250" s="142"/>
      <c r="AD250" s="142"/>
      <c r="AE250" s="142"/>
      <c r="AF250" s="142"/>
      <c r="AG250" s="142"/>
      <c r="AH250" s="142"/>
      <c r="AI250" s="142"/>
      <c r="AJ250" s="142"/>
      <c r="AK250" s="142"/>
      <c r="AL250" s="142"/>
      <c r="AM250" s="142"/>
      <c r="AN250" s="142"/>
      <c r="AO250" s="142"/>
      <c r="AP250" s="142"/>
      <c r="AQ250" s="142"/>
      <c r="AR250" s="142"/>
      <c r="AS250" s="142"/>
      <c r="AT250" s="142"/>
      <c r="AU250" s="142"/>
      <c r="AV250" s="142"/>
      <c r="AW250" s="142"/>
      <c r="AX250" s="142"/>
      <c r="AY250" s="142"/>
      <c r="AZ250" s="142"/>
      <c r="BA250" s="142"/>
      <c r="BB250" s="142"/>
      <c r="BC250" s="142"/>
      <c r="BD250" s="142"/>
      <c r="BE250" s="142"/>
      <c r="BF250" s="142"/>
      <c r="BG250" s="142"/>
      <c r="BH250" s="142"/>
      <c r="BI250" s="142"/>
      <c r="BJ250" s="142"/>
      <c r="BK250" s="142"/>
      <c r="BL250" s="142"/>
      <c r="BM250" s="142"/>
      <c r="BN250" s="142"/>
      <c r="BO250" s="142"/>
      <c r="BP250" s="142"/>
      <c r="BQ250" s="142"/>
      <c r="BR250" s="142"/>
      <c r="BS250" s="142"/>
      <c r="BT250" s="142"/>
      <c r="BU250" s="142"/>
      <c r="BV250" s="142"/>
      <c r="BW250" s="142"/>
      <c r="BX250" s="142"/>
      <c r="BY250" s="142"/>
      <c r="BZ250" s="142"/>
      <c r="CA250" s="142"/>
      <c r="CB250" s="142"/>
      <c r="CC250" s="142"/>
      <c r="CD250" s="142"/>
      <c r="CE250" s="142"/>
      <c r="CF250" s="142"/>
      <c r="CG250" s="142"/>
      <c r="CH250" s="142"/>
      <c r="CI250" s="142"/>
      <c r="CJ250" s="142"/>
      <c r="CK250" s="142"/>
      <c r="CL250" s="142"/>
      <c r="CM250" s="142"/>
      <c r="CN250" s="142"/>
      <c r="CO250" s="142"/>
      <c r="CP250" s="142"/>
      <c r="CQ250" s="142"/>
      <c r="CR250" s="142"/>
      <c r="CS250" s="142"/>
      <c r="CT250" s="142"/>
      <c r="CU250" s="142"/>
      <c r="CV250" s="142"/>
      <c r="CW250" s="142"/>
      <c r="CX250" s="142"/>
      <c r="CY250" s="142"/>
      <c r="CZ250" s="142"/>
      <c r="DA250" s="142"/>
      <c r="DB250" s="142"/>
      <c r="DC250" s="142"/>
      <c r="DD250" s="142"/>
      <c r="DE250" s="142"/>
      <c r="DF250" s="142"/>
      <c r="DG250" s="142"/>
      <c r="DH250" s="142"/>
      <c r="DI250" s="142"/>
      <c r="DJ250" s="142"/>
      <c r="DK250" s="142"/>
      <c r="DL250" s="142"/>
      <c r="DM250" s="142"/>
      <c r="DN250" s="142"/>
    </row>
    <row r="251" spans="1:118" s="38" customFormat="1" ht="47.25" outlineLevel="2" x14ac:dyDescent="0.25">
      <c r="A251" s="138" t="s">
        <v>114</v>
      </c>
      <c r="B251" s="144" t="s">
        <v>234</v>
      </c>
      <c r="C251" s="147">
        <f t="shared" si="117"/>
        <v>0</v>
      </c>
      <c r="D251" s="140">
        <v>0</v>
      </c>
      <c r="E251" s="140">
        <v>0</v>
      </c>
      <c r="F251" s="140">
        <v>0</v>
      </c>
      <c r="G251" s="140">
        <v>0</v>
      </c>
      <c r="H251" s="140">
        <f t="shared" si="118"/>
        <v>0</v>
      </c>
      <c r="I251" s="140">
        <v>0</v>
      </c>
      <c r="J251" s="140">
        <v>0</v>
      </c>
      <c r="K251" s="140">
        <v>0</v>
      </c>
      <c r="L251" s="140">
        <v>0</v>
      </c>
      <c r="M251" s="147" t="str">
        <f t="shared" si="110"/>
        <v>-</v>
      </c>
      <c r="N251" s="147">
        <f t="shared" si="119"/>
        <v>0</v>
      </c>
      <c r="O251" s="188" t="str">
        <f t="shared" si="107"/>
        <v>-</v>
      </c>
      <c r="P251" s="188">
        <f t="shared" si="108"/>
        <v>0</v>
      </c>
      <c r="Q251" s="188" t="str">
        <f t="shared" si="116"/>
        <v>-</v>
      </c>
      <c r="R251" s="188">
        <f t="shared" si="113"/>
        <v>0</v>
      </c>
      <c r="S251" s="188" t="str">
        <f t="shared" ref="S251:S282" si="121">IFERROR(K251/F251*100,"-")</f>
        <v>-</v>
      </c>
      <c r="T251" s="147">
        <f t="shared" si="120"/>
        <v>0</v>
      </c>
      <c r="U251" s="163"/>
      <c r="V251" s="92"/>
      <c r="W251" s="217"/>
      <c r="X251" s="142"/>
      <c r="Y251" s="143"/>
      <c r="Z251" s="143"/>
      <c r="AA251" s="142"/>
      <c r="AB251" s="219"/>
      <c r="AC251" s="142"/>
      <c r="AD251" s="142"/>
      <c r="AE251" s="142"/>
      <c r="AF251" s="142"/>
      <c r="AG251" s="142"/>
      <c r="AH251" s="142"/>
      <c r="AI251" s="142"/>
      <c r="AJ251" s="142"/>
      <c r="AK251" s="142"/>
      <c r="AL251" s="142"/>
      <c r="AM251" s="142"/>
      <c r="AN251" s="142"/>
      <c r="AO251" s="142"/>
      <c r="AP251" s="142"/>
      <c r="AQ251" s="142"/>
      <c r="AR251" s="142"/>
      <c r="AS251" s="142"/>
      <c r="AT251" s="142"/>
      <c r="AU251" s="142"/>
      <c r="AV251" s="142"/>
      <c r="AW251" s="142"/>
      <c r="AX251" s="142"/>
      <c r="AY251" s="142"/>
      <c r="AZ251" s="142"/>
      <c r="BA251" s="142"/>
      <c r="BB251" s="142"/>
      <c r="BC251" s="142"/>
      <c r="BD251" s="142"/>
      <c r="BE251" s="142"/>
      <c r="BF251" s="142"/>
      <c r="BG251" s="142"/>
      <c r="BH251" s="142"/>
      <c r="BI251" s="142"/>
      <c r="BJ251" s="142"/>
      <c r="BK251" s="142"/>
      <c r="BL251" s="142"/>
      <c r="BM251" s="142"/>
      <c r="BN251" s="142"/>
      <c r="BO251" s="142"/>
      <c r="BP251" s="142"/>
      <c r="BQ251" s="142"/>
      <c r="BR251" s="142"/>
      <c r="BS251" s="142"/>
      <c r="BT251" s="142"/>
      <c r="BU251" s="142"/>
      <c r="BV251" s="142"/>
      <c r="BW251" s="142"/>
      <c r="BX251" s="142"/>
      <c r="BY251" s="142"/>
      <c r="BZ251" s="142"/>
      <c r="CA251" s="142"/>
      <c r="CB251" s="142"/>
      <c r="CC251" s="142"/>
      <c r="CD251" s="142"/>
      <c r="CE251" s="142"/>
      <c r="CF251" s="142"/>
      <c r="CG251" s="142"/>
      <c r="CH251" s="142"/>
      <c r="CI251" s="142"/>
      <c r="CJ251" s="142"/>
      <c r="CK251" s="142"/>
      <c r="CL251" s="142"/>
      <c r="CM251" s="142"/>
      <c r="CN251" s="142"/>
      <c r="CO251" s="142"/>
      <c r="CP251" s="142"/>
      <c r="CQ251" s="142"/>
      <c r="CR251" s="142"/>
      <c r="CS251" s="142"/>
      <c r="CT251" s="142"/>
      <c r="CU251" s="142"/>
      <c r="CV251" s="142"/>
      <c r="CW251" s="142"/>
      <c r="CX251" s="142"/>
      <c r="CY251" s="142"/>
      <c r="CZ251" s="142"/>
      <c r="DA251" s="142"/>
      <c r="DB251" s="142"/>
      <c r="DC251" s="142"/>
      <c r="DD251" s="142"/>
      <c r="DE251" s="142"/>
      <c r="DF251" s="142"/>
      <c r="DG251" s="142"/>
      <c r="DH251" s="142"/>
      <c r="DI251" s="142"/>
      <c r="DJ251" s="142"/>
      <c r="DK251" s="142"/>
      <c r="DL251" s="142"/>
      <c r="DM251" s="142"/>
      <c r="DN251" s="142"/>
    </row>
    <row r="252" spans="1:118" s="38" customFormat="1" ht="51" customHeight="1" outlineLevel="2" x14ac:dyDescent="0.25">
      <c r="A252" s="138" t="s">
        <v>115</v>
      </c>
      <c r="B252" s="144" t="s">
        <v>235</v>
      </c>
      <c r="C252" s="147">
        <f t="shared" si="117"/>
        <v>1947.5</v>
      </c>
      <c r="D252" s="140">
        <v>1947.5</v>
      </c>
      <c r="E252" s="140">
        <v>0</v>
      </c>
      <c r="F252" s="140">
        <v>0</v>
      </c>
      <c r="G252" s="140">
        <v>0</v>
      </c>
      <c r="H252" s="140">
        <f t="shared" si="118"/>
        <v>0</v>
      </c>
      <c r="I252" s="140">
        <v>0</v>
      </c>
      <c r="J252" s="140">
        <v>0</v>
      </c>
      <c r="K252" s="140">
        <v>0</v>
      </c>
      <c r="L252" s="140">
        <v>0</v>
      </c>
      <c r="M252" s="147">
        <f t="shared" si="110"/>
        <v>0</v>
      </c>
      <c r="N252" s="147">
        <f t="shared" si="119"/>
        <v>1947.5</v>
      </c>
      <c r="O252" s="188">
        <f t="shared" si="107"/>
        <v>0</v>
      </c>
      <c r="P252" s="188">
        <f t="shared" si="108"/>
        <v>1947.5</v>
      </c>
      <c r="Q252" s="188" t="str">
        <f t="shared" si="116"/>
        <v>-</v>
      </c>
      <c r="R252" s="188">
        <f t="shared" si="113"/>
        <v>0</v>
      </c>
      <c r="S252" s="188" t="str">
        <f t="shared" si="121"/>
        <v>-</v>
      </c>
      <c r="T252" s="147">
        <f t="shared" si="120"/>
        <v>0</v>
      </c>
      <c r="U252" s="163"/>
      <c r="V252" s="92"/>
      <c r="W252" s="217"/>
      <c r="X252" s="142"/>
      <c r="Y252" s="143"/>
      <c r="Z252" s="143"/>
      <c r="AA252" s="142"/>
      <c r="AB252" s="219"/>
      <c r="AC252" s="142"/>
      <c r="AD252" s="142"/>
      <c r="AE252" s="142"/>
      <c r="AF252" s="142"/>
      <c r="AG252" s="142"/>
      <c r="AH252" s="142"/>
      <c r="AI252" s="142"/>
      <c r="AJ252" s="142"/>
      <c r="AK252" s="142"/>
      <c r="AL252" s="142"/>
      <c r="AM252" s="142"/>
      <c r="AN252" s="142"/>
      <c r="AO252" s="142"/>
      <c r="AP252" s="142"/>
      <c r="AQ252" s="142"/>
      <c r="AR252" s="142"/>
      <c r="AS252" s="142"/>
      <c r="AT252" s="142"/>
      <c r="AU252" s="142"/>
      <c r="AV252" s="142"/>
      <c r="AW252" s="142"/>
      <c r="AX252" s="142"/>
      <c r="AY252" s="142"/>
      <c r="AZ252" s="142"/>
      <c r="BA252" s="142"/>
      <c r="BB252" s="142"/>
      <c r="BC252" s="142"/>
      <c r="BD252" s="142"/>
      <c r="BE252" s="142"/>
      <c r="BF252" s="142"/>
      <c r="BG252" s="142"/>
      <c r="BH252" s="142"/>
      <c r="BI252" s="142"/>
      <c r="BJ252" s="142"/>
      <c r="BK252" s="142"/>
      <c r="BL252" s="142"/>
      <c r="BM252" s="142"/>
      <c r="BN252" s="142"/>
      <c r="BO252" s="142"/>
      <c r="BP252" s="142"/>
      <c r="BQ252" s="142"/>
      <c r="BR252" s="142"/>
      <c r="BS252" s="142"/>
      <c r="BT252" s="142"/>
      <c r="BU252" s="142"/>
      <c r="BV252" s="142"/>
      <c r="BW252" s="142"/>
      <c r="BX252" s="142"/>
      <c r="BY252" s="142"/>
      <c r="BZ252" s="142"/>
      <c r="CA252" s="142"/>
      <c r="CB252" s="142"/>
      <c r="CC252" s="142"/>
      <c r="CD252" s="142"/>
      <c r="CE252" s="142"/>
      <c r="CF252" s="142"/>
      <c r="CG252" s="142"/>
      <c r="CH252" s="142"/>
      <c r="CI252" s="142"/>
      <c r="CJ252" s="142"/>
      <c r="CK252" s="142"/>
      <c r="CL252" s="142"/>
      <c r="CM252" s="142"/>
      <c r="CN252" s="142"/>
      <c r="CO252" s="142"/>
      <c r="CP252" s="142"/>
      <c r="CQ252" s="142"/>
      <c r="CR252" s="142"/>
      <c r="CS252" s="142"/>
      <c r="CT252" s="142"/>
      <c r="CU252" s="142"/>
      <c r="CV252" s="142"/>
      <c r="CW252" s="142"/>
      <c r="CX252" s="142"/>
      <c r="CY252" s="142"/>
      <c r="CZ252" s="142"/>
      <c r="DA252" s="142"/>
      <c r="DB252" s="142"/>
      <c r="DC252" s="142"/>
      <c r="DD252" s="142"/>
      <c r="DE252" s="142"/>
      <c r="DF252" s="142"/>
      <c r="DG252" s="142"/>
      <c r="DH252" s="142"/>
      <c r="DI252" s="142"/>
      <c r="DJ252" s="142"/>
      <c r="DK252" s="142"/>
      <c r="DL252" s="142"/>
      <c r="DM252" s="142"/>
      <c r="DN252" s="142"/>
    </row>
    <row r="253" spans="1:118" s="38" customFormat="1" ht="54" customHeight="1" outlineLevel="2" x14ac:dyDescent="0.25">
      <c r="A253" s="138" t="s">
        <v>116</v>
      </c>
      <c r="B253" s="144" t="s">
        <v>236</v>
      </c>
      <c r="C253" s="147">
        <f t="shared" si="117"/>
        <v>1700</v>
      </c>
      <c r="D253" s="140">
        <v>1700</v>
      </c>
      <c r="E253" s="140">
        <v>0</v>
      </c>
      <c r="F253" s="140">
        <v>0</v>
      </c>
      <c r="G253" s="140">
        <v>0</v>
      </c>
      <c r="H253" s="140">
        <f t="shared" si="118"/>
        <v>0</v>
      </c>
      <c r="I253" s="140">
        <v>0</v>
      </c>
      <c r="J253" s="140">
        <v>0</v>
      </c>
      <c r="K253" s="140">
        <v>0</v>
      </c>
      <c r="L253" s="140">
        <v>0</v>
      </c>
      <c r="M253" s="147">
        <f t="shared" si="110"/>
        <v>0</v>
      </c>
      <c r="N253" s="147">
        <f t="shared" si="119"/>
        <v>1700</v>
      </c>
      <c r="O253" s="188">
        <f t="shared" si="107"/>
        <v>0</v>
      </c>
      <c r="P253" s="188">
        <f t="shared" si="108"/>
        <v>1700</v>
      </c>
      <c r="Q253" s="188" t="str">
        <f t="shared" si="116"/>
        <v>-</v>
      </c>
      <c r="R253" s="188">
        <f t="shared" si="113"/>
        <v>0</v>
      </c>
      <c r="S253" s="188" t="str">
        <f t="shared" si="121"/>
        <v>-</v>
      </c>
      <c r="T253" s="147">
        <f t="shared" si="120"/>
        <v>0</v>
      </c>
      <c r="U253" s="163"/>
      <c r="V253" s="92"/>
      <c r="W253" s="217"/>
      <c r="X253" s="142"/>
      <c r="Y253" s="143"/>
      <c r="Z253" s="143"/>
      <c r="AA253" s="142"/>
      <c r="AB253" s="219"/>
      <c r="AC253" s="142"/>
      <c r="AD253" s="142"/>
      <c r="AE253" s="142"/>
      <c r="AF253" s="142"/>
      <c r="AG253" s="142"/>
      <c r="AH253" s="142"/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42"/>
      <c r="BC253" s="142"/>
      <c r="BD253" s="142"/>
      <c r="BE253" s="142"/>
      <c r="BF253" s="142"/>
      <c r="BG253" s="142"/>
      <c r="BH253" s="142"/>
      <c r="BI253" s="142"/>
      <c r="BJ253" s="142"/>
      <c r="BK253" s="142"/>
      <c r="BL253" s="142"/>
      <c r="BM253" s="142"/>
      <c r="BN253" s="142"/>
      <c r="BO253" s="142"/>
      <c r="BP253" s="142"/>
      <c r="BQ253" s="142"/>
      <c r="BR253" s="142"/>
      <c r="BS253" s="142"/>
      <c r="BT253" s="142"/>
      <c r="BU253" s="142"/>
      <c r="BV253" s="142"/>
      <c r="BW253" s="142"/>
      <c r="BX253" s="142"/>
      <c r="BY253" s="142"/>
      <c r="BZ253" s="142"/>
      <c r="CA253" s="142"/>
      <c r="CB253" s="142"/>
      <c r="CC253" s="142"/>
      <c r="CD253" s="142"/>
      <c r="CE253" s="142"/>
      <c r="CF253" s="142"/>
      <c r="CG253" s="142"/>
      <c r="CH253" s="142"/>
      <c r="CI253" s="142"/>
      <c r="CJ253" s="142"/>
      <c r="CK253" s="142"/>
      <c r="CL253" s="142"/>
      <c r="CM253" s="142"/>
      <c r="CN253" s="142"/>
      <c r="CO253" s="142"/>
      <c r="CP253" s="142"/>
      <c r="CQ253" s="142"/>
      <c r="CR253" s="142"/>
      <c r="CS253" s="142"/>
      <c r="CT253" s="142"/>
      <c r="CU253" s="142"/>
      <c r="CV253" s="142"/>
      <c r="CW253" s="142"/>
      <c r="CX253" s="142"/>
      <c r="CY253" s="142"/>
      <c r="CZ253" s="142"/>
      <c r="DA253" s="142"/>
      <c r="DB253" s="142"/>
      <c r="DC253" s="142"/>
      <c r="DD253" s="142"/>
      <c r="DE253" s="142"/>
      <c r="DF253" s="142"/>
      <c r="DG253" s="142"/>
      <c r="DH253" s="142"/>
      <c r="DI253" s="142"/>
      <c r="DJ253" s="142"/>
      <c r="DK253" s="142"/>
      <c r="DL253" s="142"/>
      <c r="DM253" s="142"/>
      <c r="DN253" s="142"/>
    </row>
    <row r="254" spans="1:118" s="38" customFormat="1" ht="25.5" customHeight="1" outlineLevel="2" x14ac:dyDescent="0.25">
      <c r="A254" s="138" t="s">
        <v>122</v>
      </c>
      <c r="B254" s="144" t="s">
        <v>237</v>
      </c>
      <c r="C254" s="147">
        <f t="shared" si="117"/>
        <v>4607.8999999999996</v>
      </c>
      <c r="D254" s="140">
        <v>4607.8999999999996</v>
      </c>
      <c r="E254" s="140">
        <v>0</v>
      </c>
      <c r="F254" s="140">
        <v>0</v>
      </c>
      <c r="G254" s="140">
        <v>0</v>
      </c>
      <c r="H254" s="140">
        <f t="shared" si="118"/>
        <v>0</v>
      </c>
      <c r="I254" s="140">
        <v>0</v>
      </c>
      <c r="J254" s="140">
        <v>0</v>
      </c>
      <c r="K254" s="140">
        <v>0</v>
      </c>
      <c r="L254" s="140">
        <v>0</v>
      </c>
      <c r="M254" s="147">
        <f t="shared" si="110"/>
        <v>0</v>
      </c>
      <c r="N254" s="147">
        <f t="shared" si="119"/>
        <v>4607.8999999999996</v>
      </c>
      <c r="O254" s="188">
        <f t="shared" si="107"/>
        <v>0</v>
      </c>
      <c r="P254" s="188">
        <f t="shared" si="108"/>
        <v>4607.8999999999996</v>
      </c>
      <c r="Q254" s="188" t="str">
        <f t="shared" si="116"/>
        <v>-</v>
      </c>
      <c r="R254" s="188">
        <f t="shared" si="113"/>
        <v>0</v>
      </c>
      <c r="S254" s="188" t="str">
        <f t="shared" si="121"/>
        <v>-</v>
      </c>
      <c r="T254" s="147">
        <f t="shared" si="120"/>
        <v>0</v>
      </c>
      <c r="U254" s="163"/>
      <c r="V254" s="92"/>
      <c r="W254" s="217"/>
      <c r="X254" s="142"/>
      <c r="Y254" s="143"/>
      <c r="Z254" s="143"/>
      <c r="AA254" s="142"/>
      <c r="AB254" s="219"/>
      <c r="AC254" s="142"/>
      <c r="AD254" s="142"/>
      <c r="AE254" s="142"/>
      <c r="AF254" s="142"/>
      <c r="AG254" s="142"/>
      <c r="AH254" s="142"/>
      <c r="AI254" s="142"/>
      <c r="AJ254" s="142"/>
      <c r="AK254" s="142"/>
      <c r="AL254" s="142"/>
      <c r="AM254" s="142"/>
      <c r="AN254" s="142"/>
      <c r="AO254" s="142"/>
      <c r="AP254" s="142"/>
      <c r="AQ254" s="142"/>
      <c r="AR254" s="142"/>
      <c r="AS254" s="142"/>
      <c r="AT254" s="142"/>
      <c r="AU254" s="142"/>
      <c r="AV254" s="142"/>
      <c r="AW254" s="142"/>
      <c r="AX254" s="142"/>
      <c r="AY254" s="142"/>
      <c r="AZ254" s="142"/>
      <c r="BA254" s="142"/>
      <c r="BB254" s="142"/>
      <c r="BC254" s="142"/>
      <c r="BD254" s="142"/>
      <c r="BE254" s="142"/>
      <c r="BF254" s="142"/>
      <c r="BG254" s="142"/>
      <c r="BH254" s="142"/>
      <c r="BI254" s="142"/>
      <c r="BJ254" s="142"/>
      <c r="BK254" s="142"/>
      <c r="BL254" s="142"/>
      <c r="BM254" s="142"/>
      <c r="BN254" s="142"/>
      <c r="BO254" s="142"/>
      <c r="BP254" s="142"/>
      <c r="BQ254" s="142"/>
      <c r="BR254" s="142"/>
      <c r="BS254" s="142"/>
      <c r="BT254" s="142"/>
      <c r="BU254" s="142"/>
      <c r="BV254" s="142"/>
      <c r="BW254" s="142"/>
      <c r="BX254" s="142"/>
      <c r="BY254" s="142"/>
      <c r="BZ254" s="142"/>
      <c r="CA254" s="142"/>
      <c r="CB254" s="142"/>
      <c r="CC254" s="142"/>
      <c r="CD254" s="142"/>
      <c r="CE254" s="142"/>
      <c r="CF254" s="142"/>
      <c r="CG254" s="142"/>
      <c r="CH254" s="142"/>
      <c r="CI254" s="142"/>
      <c r="CJ254" s="142"/>
      <c r="CK254" s="142"/>
      <c r="CL254" s="142"/>
      <c r="CM254" s="142"/>
      <c r="CN254" s="142"/>
      <c r="CO254" s="142"/>
      <c r="CP254" s="142"/>
      <c r="CQ254" s="142"/>
      <c r="CR254" s="142"/>
      <c r="CS254" s="142"/>
      <c r="CT254" s="142"/>
      <c r="CU254" s="142"/>
      <c r="CV254" s="142"/>
      <c r="CW254" s="142"/>
      <c r="CX254" s="142"/>
      <c r="CY254" s="142"/>
      <c r="CZ254" s="142"/>
      <c r="DA254" s="142"/>
      <c r="DB254" s="142"/>
      <c r="DC254" s="142"/>
      <c r="DD254" s="142"/>
      <c r="DE254" s="142"/>
      <c r="DF254" s="142"/>
      <c r="DG254" s="142"/>
      <c r="DH254" s="142"/>
      <c r="DI254" s="142"/>
      <c r="DJ254" s="142"/>
      <c r="DK254" s="142"/>
      <c r="DL254" s="142"/>
      <c r="DM254" s="142"/>
      <c r="DN254" s="142"/>
    </row>
    <row r="255" spans="1:118" s="38" customFormat="1" ht="55.5" customHeight="1" outlineLevel="1" x14ac:dyDescent="0.25">
      <c r="A255" s="138">
        <v>3</v>
      </c>
      <c r="B255" s="190" t="s">
        <v>501</v>
      </c>
      <c r="C255" s="147">
        <f t="shared" si="117"/>
        <v>199.9</v>
      </c>
      <c r="D255" s="140">
        <f>D256+D257</f>
        <v>199.9</v>
      </c>
      <c r="E255" s="140">
        <f>E256+E257</f>
        <v>0</v>
      </c>
      <c r="F255" s="140">
        <f>F256+F257</f>
        <v>0</v>
      </c>
      <c r="G255" s="140">
        <f>G256+G257</f>
        <v>0</v>
      </c>
      <c r="H255" s="140">
        <f t="shared" si="118"/>
        <v>118</v>
      </c>
      <c r="I255" s="140">
        <f>I256+I257</f>
        <v>118</v>
      </c>
      <c r="J255" s="140">
        <f>J256+J257</f>
        <v>0</v>
      </c>
      <c r="K255" s="140">
        <f>K256+K257</f>
        <v>0</v>
      </c>
      <c r="L255" s="140">
        <f>L256+L257</f>
        <v>0</v>
      </c>
      <c r="M255" s="147">
        <f t="shared" si="110"/>
        <v>59</v>
      </c>
      <c r="N255" s="147">
        <f t="shared" si="119"/>
        <v>81.900000000000006</v>
      </c>
      <c r="O255" s="188">
        <f t="shared" si="107"/>
        <v>59</v>
      </c>
      <c r="P255" s="188">
        <f t="shared" si="108"/>
        <v>81.900000000000006</v>
      </c>
      <c r="Q255" s="188" t="str">
        <f t="shared" si="116"/>
        <v>-</v>
      </c>
      <c r="R255" s="188">
        <f t="shared" si="113"/>
        <v>0</v>
      </c>
      <c r="S255" s="188" t="str">
        <f t="shared" si="121"/>
        <v>-</v>
      </c>
      <c r="T255" s="147">
        <f t="shared" si="120"/>
        <v>0</v>
      </c>
      <c r="U255" s="163"/>
      <c r="V255" s="92"/>
      <c r="W255" s="217"/>
      <c r="X255" s="142"/>
      <c r="Y255" s="143"/>
      <c r="Z255" s="143"/>
      <c r="AA255" s="142"/>
      <c r="AB255" s="219"/>
      <c r="AC255" s="142"/>
      <c r="AD255" s="142"/>
      <c r="AE255" s="142"/>
      <c r="AF255" s="142"/>
      <c r="AG255" s="142"/>
      <c r="AH255" s="142"/>
      <c r="AI255" s="142"/>
      <c r="AJ255" s="142"/>
      <c r="AK255" s="142"/>
      <c r="AL255" s="142"/>
      <c r="AM255" s="142"/>
      <c r="AN255" s="142"/>
      <c r="AO255" s="142"/>
      <c r="AP255" s="142"/>
      <c r="AQ255" s="142"/>
      <c r="AR255" s="142"/>
      <c r="AS255" s="142"/>
      <c r="AT255" s="142"/>
      <c r="AU255" s="142"/>
      <c r="AV255" s="142"/>
      <c r="AW255" s="142"/>
      <c r="AX255" s="142"/>
      <c r="AY255" s="142"/>
      <c r="AZ255" s="142"/>
      <c r="BA255" s="142"/>
      <c r="BB255" s="142"/>
      <c r="BC255" s="142"/>
      <c r="BD255" s="142"/>
      <c r="BE255" s="142"/>
      <c r="BF255" s="142"/>
      <c r="BG255" s="142"/>
      <c r="BH255" s="142"/>
      <c r="BI255" s="142"/>
      <c r="BJ255" s="142"/>
      <c r="BK255" s="142"/>
      <c r="BL255" s="142"/>
      <c r="BM255" s="142"/>
      <c r="BN255" s="142"/>
      <c r="BO255" s="142"/>
      <c r="BP255" s="142"/>
      <c r="BQ255" s="142"/>
      <c r="BR255" s="142"/>
      <c r="BS255" s="142"/>
      <c r="BT255" s="142"/>
      <c r="BU255" s="142"/>
      <c r="BV255" s="142"/>
      <c r="BW255" s="142"/>
      <c r="BX255" s="142"/>
      <c r="BY255" s="142"/>
      <c r="BZ255" s="142"/>
      <c r="CA255" s="142"/>
      <c r="CB255" s="142"/>
      <c r="CC255" s="142"/>
      <c r="CD255" s="142"/>
      <c r="CE255" s="142"/>
      <c r="CF255" s="142"/>
      <c r="CG255" s="142"/>
      <c r="CH255" s="142"/>
      <c r="CI255" s="142"/>
      <c r="CJ255" s="142"/>
      <c r="CK255" s="142"/>
      <c r="CL255" s="142"/>
      <c r="CM255" s="142"/>
      <c r="CN255" s="142"/>
      <c r="CO255" s="142"/>
      <c r="CP255" s="142"/>
      <c r="CQ255" s="142"/>
      <c r="CR255" s="142"/>
      <c r="CS255" s="142"/>
      <c r="CT255" s="142"/>
      <c r="CU255" s="142"/>
      <c r="CV255" s="142"/>
      <c r="CW255" s="142"/>
      <c r="CX255" s="142"/>
      <c r="CY255" s="142"/>
      <c r="CZ255" s="142"/>
      <c r="DA255" s="142"/>
      <c r="DB255" s="142"/>
      <c r="DC255" s="142"/>
      <c r="DD255" s="142"/>
      <c r="DE255" s="142"/>
      <c r="DF255" s="142"/>
      <c r="DG255" s="142"/>
      <c r="DH255" s="142"/>
      <c r="DI255" s="142"/>
      <c r="DJ255" s="142"/>
      <c r="DK255" s="142"/>
      <c r="DL255" s="142"/>
      <c r="DM255" s="142"/>
      <c r="DN255" s="142"/>
    </row>
    <row r="256" spans="1:118" s="38" customFormat="1" ht="90" customHeight="1" outlineLevel="2" x14ac:dyDescent="0.25">
      <c r="A256" s="145" t="s">
        <v>117</v>
      </c>
      <c r="B256" s="146" t="s">
        <v>238</v>
      </c>
      <c r="C256" s="147">
        <f t="shared" si="117"/>
        <v>0</v>
      </c>
      <c r="D256" s="191">
        <v>0</v>
      </c>
      <c r="E256" s="140">
        <v>0</v>
      </c>
      <c r="F256" s="140">
        <v>0</v>
      </c>
      <c r="G256" s="140">
        <v>0</v>
      </c>
      <c r="H256" s="140">
        <f t="shared" si="118"/>
        <v>0</v>
      </c>
      <c r="I256" s="140">
        <v>0</v>
      </c>
      <c r="J256" s="140">
        <v>0</v>
      </c>
      <c r="K256" s="140">
        <v>0</v>
      </c>
      <c r="L256" s="140">
        <v>0</v>
      </c>
      <c r="M256" s="147" t="str">
        <f t="shared" si="110"/>
        <v>-</v>
      </c>
      <c r="N256" s="147">
        <f t="shared" si="119"/>
        <v>0</v>
      </c>
      <c r="O256" s="188" t="str">
        <f t="shared" si="107"/>
        <v>-</v>
      </c>
      <c r="P256" s="188">
        <f t="shared" si="108"/>
        <v>0</v>
      </c>
      <c r="Q256" s="188" t="str">
        <f t="shared" si="116"/>
        <v>-</v>
      </c>
      <c r="R256" s="188">
        <f t="shared" si="113"/>
        <v>0</v>
      </c>
      <c r="S256" s="188" t="str">
        <f t="shared" si="121"/>
        <v>-</v>
      </c>
      <c r="T256" s="147">
        <f t="shared" si="120"/>
        <v>0</v>
      </c>
      <c r="U256" s="163"/>
      <c r="V256" s="92"/>
      <c r="W256" s="217"/>
      <c r="X256" s="142"/>
      <c r="Y256" s="143"/>
      <c r="Z256" s="143"/>
      <c r="AA256" s="142"/>
      <c r="AB256" s="219"/>
      <c r="AC256" s="142"/>
      <c r="AD256" s="142"/>
      <c r="AE256" s="142"/>
      <c r="AF256" s="142"/>
      <c r="AG256" s="142"/>
      <c r="AH256" s="142"/>
      <c r="AI256" s="142"/>
      <c r="AJ256" s="142"/>
      <c r="AK256" s="142"/>
      <c r="AL256" s="142"/>
      <c r="AM256" s="142"/>
      <c r="AN256" s="142"/>
      <c r="AO256" s="142"/>
      <c r="AP256" s="142"/>
      <c r="AQ256" s="142"/>
      <c r="AR256" s="142"/>
      <c r="AS256" s="142"/>
      <c r="AT256" s="142"/>
      <c r="AU256" s="142"/>
      <c r="AV256" s="142"/>
      <c r="AW256" s="142"/>
      <c r="AX256" s="142"/>
      <c r="AY256" s="142"/>
      <c r="AZ256" s="142"/>
      <c r="BA256" s="142"/>
      <c r="BB256" s="142"/>
      <c r="BC256" s="142"/>
      <c r="BD256" s="142"/>
      <c r="BE256" s="142"/>
      <c r="BF256" s="142"/>
      <c r="BG256" s="142"/>
      <c r="BH256" s="142"/>
      <c r="BI256" s="142"/>
      <c r="BJ256" s="142"/>
      <c r="BK256" s="142"/>
      <c r="BL256" s="142"/>
      <c r="BM256" s="142"/>
      <c r="BN256" s="142"/>
      <c r="BO256" s="142"/>
      <c r="BP256" s="142"/>
      <c r="BQ256" s="142"/>
      <c r="BR256" s="142"/>
      <c r="BS256" s="142"/>
      <c r="BT256" s="142"/>
      <c r="BU256" s="142"/>
      <c r="BV256" s="142"/>
      <c r="BW256" s="142"/>
      <c r="BX256" s="142"/>
      <c r="BY256" s="142"/>
      <c r="BZ256" s="142"/>
      <c r="CA256" s="142"/>
      <c r="CB256" s="142"/>
      <c r="CC256" s="142"/>
      <c r="CD256" s="142"/>
      <c r="CE256" s="142"/>
      <c r="CF256" s="142"/>
      <c r="CG256" s="142"/>
      <c r="CH256" s="142"/>
      <c r="CI256" s="142"/>
      <c r="CJ256" s="142"/>
      <c r="CK256" s="142"/>
      <c r="CL256" s="142"/>
      <c r="CM256" s="142"/>
      <c r="CN256" s="142"/>
      <c r="CO256" s="142"/>
      <c r="CP256" s="142"/>
      <c r="CQ256" s="142"/>
      <c r="CR256" s="142"/>
      <c r="CS256" s="142"/>
      <c r="CT256" s="142"/>
      <c r="CU256" s="142"/>
      <c r="CV256" s="142"/>
      <c r="CW256" s="142"/>
      <c r="CX256" s="142"/>
      <c r="CY256" s="142"/>
      <c r="CZ256" s="142"/>
      <c r="DA256" s="142"/>
      <c r="DB256" s="142"/>
      <c r="DC256" s="142"/>
      <c r="DD256" s="142"/>
      <c r="DE256" s="142"/>
      <c r="DF256" s="142"/>
      <c r="DG256" s="142"/>
      <c r="DH256" s="142"/>
      <c r="DI256" s="142"/>
      <c r="DJ256" s="142"/>
      <c r="DK256" s="142"/>
      <c r="DL256" s="142"/>
      <c r="DM256" s="142"/>
      <c r="DN256" s="142"/>
    </row>
    <row r="257" spans="1:118" s="38" customFormat="1" ht="38.25" customHeight="1" outlineLevel="2" x14ac:dyDescent="0.25">
      <c r="A257" s="138" t="s">
        <v>118</v>
      </c>
      <c r="B257" s="192" t="s">
        <v>239</v>
      </c>
      <c r="C257" s="147">
        <f t="shared" si="117"/>
        <v>199.9</v>
      </c>
      <c r="D257" s="140">
        <v>199.9</v>
      </c>
      <c r="E257" s="140">
        <v>0</v>
      </c>
      <c r="F257" s="140">
        <v>0</v>
      </c>
      <c r="G257" s="140">
        <v>0</v>
      </c>
      <c r="H257" s="140">
        <f t="shared" si="118"/>
        <v>118</v>
      </c>
      <c r="I257" s="140">
        <v>118</v>
      </c>
      <c r="J257" s="140">
        <v>0</v>
      </c>
      <c r="K257" s="140">
        <v>0</v>
      </c>
      <c r="L257" s="140">
        <v>0</v>
      </c>
      <c r="M257" s="147">
        <f t="shared" si="110"/>
        <v>59</v>
      </c>
      <c r="N257" s="147">
        <f t="shared" si="119"/>
        <v>81.900000000000006</v>
      </c>
      <c r="O257" s="188">
        <f t="shared" si="107"/>
        <v>59</v>
      </c>
      <c r="P257" s="188">
        <f t="shared" si="108"/>
        <v>81.900000000000006</v>
      </c>
      <c r="Q257" s="188" t="str">
        <f t="shared" si="116"/>
        <v>-</v>
      </c>
      <c r="R257" s="188">
        <f t="shared" si="113"/>
        <v>0</v>
      </c>
      <c r="S257" s="188" t="str">
        <f t="shared" si="121"/>
        <v>-</v>
      </c>
      <c r="T257" s="147">
        <f t="shared" si="120"/>
        <v>0</v>
      </c>
      <c r="U257" s="163"/>
      <c r="V257" s="92"/>
      <c r="W257" s="217"/>
      <c r="X257" s="142"/>
      <c r="Y257" s="143"/>
      <c r="Z257" s="143"/>
      <c r="AA257" s="142"/>
      <c r="AB257" s="219"/>
      <c r="AC257" s="142"/>
      <c r="AD257" s="142"/>
      <c r="AE257" s="142"/>
      <c r="AF257" s="142"/>
      <c r="AG257" s="142"/>
      <c r="AH257" s="142"/>
      <c r="AI257" s="142"/>
      <c r="AJ257" s="142"/>
      <c r="AK257" s="142"/>
      <c r="AL257" s="142"/>
      <c r="AM257" s="142"/>
      <c r="AN257" s="142"/>
      <c r="AO257" s="142"/>
      <c r="AP257" s="142"/>
      <c r="AQ257" s="142"/>
      <c r="AR257" s="142"/>
      <c r="AS257" s="142"/>
      <c r="AT257" s="142"/>
      <c r="AU257" s="142"/>
      <c r="AV257" s="142"/>
      <c r="AW257" s="142"/>
      <c r="AX257" s="142"/>
      <c r="AY257" s="142"/>
      <c r="AZ257" s="142"/>
      <c r="BA257" s="142"/>
      <c r="BB257" s="142"/>
      <c r="BC257" s="142"/>
      <c r="BD257" s="142"/>
      <c r="BE257" s="142"/>
      <c r="BF257" s="142"/>
      <c r="BG257" s="142"/>
      <c r="BH257" s="142"/>
      <c r="BI257" s="142"/>
      <c r="BJ257" s="142"/>
      <c r="BK257" s="142"/>
      <c r="BL257" s="142"/>
      <c r="BM257" s="142"/>
      <c r="BN257" s="142"/>
      <c r="BO257" s="142"/>
      <c r="BP257" s="142"/>
      <c r="BQ257" s="142"/>
      <c r="BR257" s="142"/>
      <c r="BS257" s="142"/>
      <c r="BT257" s="142"/>
      <c r="BU257" s="142"/>
      <c r="BV257" s="142"/>
      <c r="BW257" s="142"/>
      <c r="BX257" s="142"/>
      <c r="BY257" s="142"/>
      <c r="BZ257" s="142"/>
      <c r="CA257" s="142"/>
      <c r="CB257" s="142"/>
      <c r="CC257" s="142"/>
      <c r="CD257" s="142"/>
      <c r="CE257" s="142"/>
      <c r="CF257" s="142"/>
      <c r="CG257" s="142"/>
      <c r="CH257" s="142"/>
      <c r="CI257" s="142"/>
      <c r="CJ257" s="142"/>
      <c r="CK257" s="142"/>
      <c r="CL257" s="142"/>
      <c r="CM257" s="142"/>
      <c r="CN257" s="142"/>
      <c r="CO257" s="142"/>
      <c r="CP257" s="142"/>
      <c r="CQ257" s="142"/>
      <c r="CR257" s="142"/>
      <c r="CS257" s="142"/>
      <c r="CT257" s="142"/>
      <c r="CU257" s="142"/>
      <c r="CV257" s="142"/>
      <c r="CW257" s="142"/>
      <c r="CX257" s="142"/>
      <c r="CY257" s="142"/>
      <c r="CZ257" s="142"/>
      <c r="DA257" s="142"/>
      <c r="DB257" s="142"/>
      <c r="DC257" s="142"/>
      <c r="DD257" s="142"/>
      <c r="DE257" s="142"/>
      <c r="DF257" s="142"/>
      <c r="DG257" s="142"/>
      <c r="DH257" s="142"/>
      <c r="DI257" s="142"/>
      <c r="DJ257" s="142"/>
      <c r="DK257" s="142"/>
      <c r="DL257" s="142"/>
      <c r="DM257" s="142"/>
      <c r="DN257" s="142"/>
    </row>
    <row r="258" spans="1:118" s="142" customFormat="1" ht="51" customHeight="1" outlineLevel="1" x14ac:dyDescent="0.25">
      <c r="A258" s="173">
        <v>4</v>
      </c>
      <c r="B258" s="193" t="s">
        <v>502</v>
      </c>
      <c r="C258" s="175">
        <f>SUM(D258:F258)</f>
        <v>492.8</v>
      </c>
      <c r="D258" s="176">
        <f>D259</f>
        <v>492.8</v>
      </c>
      <c r="E258" s="176">
        <f t="shared" ref="E258:L258" si="122">E259</f>
        <v>0</v>
      </c>
      <c r="F258" s="176">
        <f t="shared" si="122"/>
        <v>0</v>
      </c>
      <c r="G258" s="176">
        <f t="shared" si="122"/>
        <v>0</v>
      </c>
      <c r="H258" s="176">
        <f>SUM(I258:K258)</f>
        <v>488.3</v>
      </c>
      <c r="I258" s="176">
        <f t="shared" si="122"/>
        <v>488.3</v>
      </c>
      <c r="J258" s="176">
        <f t="shared" si="122"/>
        <v>0</v>
      </c>
      <c r="K258" s="176">
        <f t="shared" si="122"/>
        <v>0</v>
      </c>
      <c r="L258" s="176">
        <f t="shared" si="122"/>
        <v>0</v>
      </c>
      <c r="M258" s="175">
        <f t="shared" si="110"/>
        <v>99.1</v>
      </c>
      <c r="N258" s="175">
        <f t="shared" si="119"/>
        <v>4.5</v>
      </c>
      <c r="O258" s="186">
        <f t="shared" si="107"/>
        <v>99.1</v>
      </c>
      <c r="P258" s="186">
        <f t="shared" si="108"/>
        <v>4.5</v>
      </c>
      <c r="Q258" s="186" t="str">
        <f t="shared" si="116"/>
        <v>-</v>
      </c>
      <c r="R258" s="186">
        <f t="shared" si="113"/>
        <v>0</v>
      </c>
      <c r="S258" s="186" t="str">
        <f t="shared" si="121"/>
        <v>-</v>
      </c>
      <c r="T258" s="175">
        <f t="shared" si="120"/>
        <v>0</v>
      </c>
      <c r="U258" s="163"/>
      <c r="V258" s="92"/>
      <c r="W258" s="217"/>
      <c r="Y258" s="143"/>
      <c r="Z258" s="143"/>
      <c r="AB258" s="219"/>
    </row>
    <row r="259" spans="1:118" s="142" customFormat="1" ht="103.5" customHeight="1" outlineLevel="2" x14ac:dyDescent="0.25">
      <c r="A259" s="173" t="s">
        <v>128</v>
      </c>
      <c r="B259" s="194" t="s">
        <v>387</v>
      </c>
      <c r="C259" s="175">
        <f t="shared" si="117"/>
        <v>492.8</v>
      </c>
      <c r="D259" s="176">
        <v>492.8</v>
      </c>
      <c r="E259" s="176">
        <v>0</v>
      </c>
      <c r="F259" s="176">
        <v>0</v>
      </c>
      <c r="G259" s="176">
        <v>0</v>
      </c>
      <c r="H259" s="176">
        <f t="shared" si="118"/>
        <v>488.3</v>
      </c>
      <c r="I259" s="176">
        <v>488.3</v>
      </c>
      <c r="J259" s="176">
        <v>0</v>
      </c>
      <c r="K259" s="176">
        <v>0</v>
      </c>
      <c r="L259" s="176">
        <v>0</v>
      </c>
      <c r="M259" s="175">
        <f t="shared" si="110"/>
        <v>99.1</v>
      </c>
      <c r="N259" s="175">
        <f t="shared" si="119"/>
        <v>4.5</v>
      </c>
      <c r="O259" s="186">
        <f t="shared" si="107"/>
        <v>99.1</v>
      </c>
      <c r="P259" s="186">
        <f t="shared" si="108"/>
        <v>4.5</v>
      </c>
      <c r="Q259" s="186" t="str">
        <f t="shared" si="116"/>
        <v>-</v>
      </c>
      <c r="R259" s="186">
        <f t="shared" si="113"/>
        <v>0</v>
      </c>
      <c r="S259" s="186" t="str">
        <f t="shared" si="121"/>
        <v>-</v>
      </c>
      <c r="T259" s="175">
        <f t="shared" si="120"/>
        <v>0</v>
      </c>
      <c r="U259" s="163"/>
      <c r="V259" s="92"/>
      <c r="W259" s="217"/>
      <c r="Y259" s="143"/>
      <c r="Z259" s="143"/>
      <c r="AB259" s="219"/>
    </row>
    <row r="260" spans="1:118" s="37" customFormat="1" ht="49.5" customHeight="1" x14ac:dyDescent="0.25">
      <c r="A260" s="169">
        <v>14</v>
      </c>
      <c r="B260" s="130" t="s">
        <v>243</v>
      </c>
      <c r="C260" s="131">
        <f t="shared" ref="C260:C270" si="123">SUM(D260:F260)</f>
        <v>99571.199999999997</v>
      </c>
      <c r="D260" s="131">
        <f>D261+D264+D265</f>
        <v>99571.199999999997</v>
      </c>
      <c r="E260" s="131">
        <f>E261+E264+E265</f>
        <v>0</v>
      </c>
      <c r="F260" s="131">
        <f>F261+F264+F265</f>
        <v>0</v>
      </c>
      <c r="G260" s="131">
        <f>SUM(G261:G265)</f>
        <v>0</v>
      </c>
      <c r="H260" s="131">
        <f t="shared" ref="H260:H266" si="124">SUM(I260:K260)</f>
        <v>71745.399999999994</v>
      </c>
      <c r="I260" s="131">
        <f>I261+I264+I265</f>
        <v>71745.399999999994</v>
      </c>
      <c r="J260" s="131">
        <f>J261+J264+J265</f>
        <v>0</v>
      </c>
      <c r="K260" s="131">
        <f>K261+K264+K265</f>
        <v>0</v>
      </c>
      <c r="L260" s="131">
        <f>SUM(L261:L265)</f>
        <v>0</v>
      </c>
      <c r="M260" s="131">
        <f t="shared" ref="M260:M291" si="125">IFERROR(H260/C260*100,"-")</f>
        <v>72.099999999999994</v>
      </c>
      <c r="N260" s="131">
        <f t="shared" si="119"/>
        <v>27825.8</v>
      </c>
      <c r="O260" s="131">
        <f t="shared" si="107"/>
        <v>72.099999999999994</v>
      </c>
      <c r="P260" s="131">
        <f t="shared" si="108"/>
        <v>27825.8</v>
      </c>
      <c r="Q260" s="131" t="str">
        <f t="shared" si="116"/>
        <v>-</v>
      </c>
      <c r="R260" s="131">
        <f t="shared" si="113"/>
        <v>0</v>
      </c>
      <c r="S260" s="131" t="str">
        <f t="shared" si="121"/>
        <v>-</v>
      </c>
      <c r="T260" s="131">
        <f t="shared" si="120"/>
        <v>0</v>
      </c>
      <c r="U260" s="342"/>
      <c r="V260" s="343"/>
      <c r="W260" s="344"/>
      <c r="X260" s="345"/>
      <c r="Y260" s="346"/>
      <c r="Z260" s="346"/>
      <c r="AA260" s="345"/>
      <c r="AB260" s="347"/>
      <c r="AC260" s="345"/>
      <c r="AD260" s="345"/>
      <c r="AE260" s="345"/>
      <c r="AF260" s="345"/>
      <c r="AG260" s="345"/>
      <c r="AH260" s="345"/>
      <c r="AI260" s="345"/>
      <c r="AJ260" s="345"/>
      <c r="AK260" s="345"/>
      <c r="AL260" s="345"/>
      <c r="AM260" s="345"/>
      <c r="AN260" s="345"/>
      <c r="AO260" s="345"/>
      <c r="AP260" s="345"/>
      <c r="AQ260" s="345"/>
      <c r="AR260" s="345"/>
      <c r="AS260" s="345"/>
      <c r="AT260" s="345"/>
      <c r="AU260" s="345"/>
      <c r="AV260" s="345"/>
      <c r="AW260" s="345"/>
      <c r="AX260" s="345"/>
      <c r="AY260" s="345"/>
      <c r="AZ260" s="345"/>
      <c r="BA260" s="345"/>
      <c r="BB260" s="345"/>
      <c r="BC260" s="345"/>
      <c r="BD260" s="345"/>
      <c r="BE260" s="345"/>
      <c r="BF260" s="345"/>
      <c r="BG260" s="345"/>
      <c r="BH260" s="345"/>
      <c r="BI260" s="345"/>
      <c r="BJ260" s="345"/>
      <c r="BK260" s="345"/>
      <c r="BL260" s="345"/>
      <c r="BM260" s="345"/>
      <c r="BN260" s="345"/>
      <c r="BO260" s="345"/>
      <c r="BP260" s="345"/>
      <c r="BQ260" s="345"/>
      <c r="BR260" s="345"/>
      <c r="BS260" s="345"/>
      <c r="BT260" s="345"/>
      <c r="BU260" s="345"/>
      <c r="BV260" s="345"/>
      <c r="BW260" s="345"/>
      <c r="BX260" s="345"/>
      <c r="BY260" s="345"/>
      <c r="BZ260" s="345"/>
      <c r="CA260" s="345"/>
      <c r="CB260" s="345"/>
      <c r="CC260" s="345"/>
      <c r="CD260" s="345"/>
      <c r="CE260" s="345"/>
      <c r="CF260" s="345"/>
      <c r="CG260" s="345"/>
      <c r="CH260" s="345"/>
      <c r="CI260" s="345"/>
      <c r="CJ260" s="345"/>
      <c r="CK260" s="345"/>
      <c r="CL260" s="345"/>
      <c r="CM260" s="345"/>
      <c r="CN260" s="345"/>
      <c r="CO260" s="345"/>
      <c r="CP260" s="345"/>
      <c r="CQ260" s="345"/>
      <c r="CR260" s="345"/>
      <c r="CS260" s="345"/>
      <c r="CT260" s="345"/>
      <c r="CU260" s="345"/>
      <c r="CV260" s="345"/>
      <c r="CW260" s="345"/>
      <c r="CX260" s="345"/>
      <c r="CY260" s="345"/>
      <c r="CZ260" s="345"/>
      <c r="DA260" s="345"/>
      <c r="DB260" s="345"/>
      <c r="DC260" s="345"/>
      <c r="DD260" s="345"/>
      <c r="DE260" s="345"/>
      <c r="DF260" s="345"/>
      <c r="DG260" s="345"/>
      <c r="DH260" s="345"/>
      <c r="DI260" s="345"/>
      <c r="DJ260" s="345"/>
      <c r="DK260" s="345"/>
      <c r="DL260" s="345"/>
      <c r="DM260" s="345"/>
      <c r="DN260" s="345"/>
    </row>
    <row r="261" spans="1:118" s="41" customFormat="1" ht="50.25" customHeight="1" outlineLevel="1" x14ac:dyDescent="0.25">
      <c r="A261" s="203" t="s">
        <v>33</v>
      </c>
      <c r="B261" s="204" t="s">
        <v>510</v>
      </c>
      <c r="C261" s="147">
        <f t="shared" si="123"/>
        <v>73854.7</v>
      </c>
      <c r="D261" s="147">
        <f>D262+D263</f>
        <v>73854.7</v>
      </c>
      <c r="E261" s="147">
        <f>E262+E263</f>
        <v>0</v>
      </c>
      <c r="F261" s="147">
        <f>F262+F263</f>
        <v>0</v>
      </c>
      <c r="G261" s="147">
        <v>0</v>
      </c>
      <c r="H261" s="147">
        <f t="shared" si="124"/>
        <v>46207.7</v>
      </c>
      <c r="I261" s="147">
        <f>I262+I263</f>
        <v>46207.7</v>
      </c>
      <c r="J261" s="147">
        <f>J262+J263</f>
        <v>0</v>
      </c>
      <c r="K261" s="147">
        <f>K262+K263</f>
        <v>0</v>
      </c>
      <c r="L261" s="147">
        <v>0</v>
      </c>
      <c r="M261" s="147">
        <f t="shared" si="125"/>
        <v>62.6</v>
      </c>
      <c r="N261" s="147">
        <f t="shared" si="119"/>
        <v>27647</v>
      </c>
      <c r="O261" s="147">
        <f t="shared" si="107"/>
        <v>62.6</v>
      </c>
      <c r="P261" s="147">
        <f t="shared" si="108"/>
        <v>27647</v>
      </c>
      <c r="Q261" s="147" t="str">
        <f t="shared" si="116"/>
        <v>-</v>
      </c>
      <c r="R261" s="147">
        <f t="shared" si="113"/>
        <v>0</v>
      </c>
      <c r="S261" s="147" t="str">
        <f t="shared" si="121"/>
        <v>-</v>
      </c>
      <c r="T261" s="147">
        <f t="shared" si="120"/>
        <v>0</v>
      </c>
      <c r="U261" s="99"/>
      <c r="V261" s="343"/>
      <c r="W261" s="344"/>
      <c r="X261" s="40"/>
      <c r="Y261" s="35"/>
      <c r="Z261" s="35"/>
      <c r="AA261" s="40"/>
      <c r="AB261" s="347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</row>
    <row r="262" spans="1:118" s="41" customFormat="1" ht="38.25" customHeight="1" outlineLevel="2" x14ac:dyDescent="0.25">
      <c r="A262" s="203" t="s">
        <v>104</v>
      </c>
      <c r="B262" s="205" t="s">
        <v>91</v>
      </c>
      <c r="C262" s="147">
        <f>SUM(D262:F262)</f>
        <v>65164.4</v>
      </c>
      <c r="D262" s="147">
        <v>65164.4</v>
      </c>
      <c r="E262" s="147">
        <v>0</v>
      </c>
      <c r="F262" s="147">
        <v>0</v>
      </c>
      <c r="G262" s="147">
        <v>0</v>
      </c>
      <c r="H262" s="147">
        <f t="shared" si="124"/>
        <v>37785.1</v>
      </c>
      <c r="I262" s="147">
        <v>37785.1</v>
      </c>
      <c r="J262" s="147">
        <v>0</v>
      </c>
      <c r="K262" s="147">
        <v>0</v>
      </c>
      <c r="L262" s="147">
        <v>0</v>
      </c>
      <c r="M262" s="147">
        <f t="shared" si="125"/>
        <v>58</v>
      </c>
      <c r="N262" s="147">
        <f t="shared" si="119"/>
        <v>27379.3</v>
      </c>
      <c r="O262" s="147">
        <f t="shared" si="107"/>
        <v>58</v>
      </c>
      <c r="P262" s="147">
        <f t="shared" si="108"/>
        <v>27379.3</v>
      </c>
      <c r="Q262" s="147" t="str">
        <f t="shared" si="116"/>
        <v>-</v>
      </c>
      <c r="R262" s="147">
        <f t="shared" si="113"/>
        <v>0</v>
      </c>
      <c r="S262" s="147" t="str">
        <f t="shared" si="121"/>
        <v>-</v>
      </c>
      <c r="T262" s="147">
        <f t="shared" si="120"/>
        <v>0</v>
      </c>
      <c r="U262" s="99"/>
      <c r="V262" s="343"/>
      <c r="W262" s="344"/>
      <c r="X262" s="40"/>
      <c r="Y262" s="35"/>
      <c r="Z262" s="35"/>
      <c r="AA262" s="40"/>
      <c r="AB262" s="347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40"/>
      <c r="CF262" s="40"/>
      <c r="CG262" s="40"/>
      <c r="CH262" s="40"/>
      <c r="CI262" s="40"/>
      <c r="CJ262" s="40"/>
      <c r="CK262" s="40"/>
      <c r="CL262" s="40"/>
      <c r="CM262" s="40"/>
      <c r="CN262" s="40"/>
      <c r="CO262" s="40"/>
      <c r="CP262" s="40"/>
      <c r="CQ262" s="40"/>
      <c r="CR262" s="40"/>
      <c r="CS262" s="40"/>
      <c r="CT262" s="40"/>
      <c r="CU262" s="40"/>
      <c r="CV262" s="40"/>
      <c r="CW262" s="40"/>
      <c r="CX262" s="40"/>
      <c r="CY262" s="40"/>
      <c r="CZ262" s="40"/>
      <c r="DA262" s="40"/>
      <c r="DB262" s="40"/>
      <c r="DC262" s="40"/>
      <c r="DD262" s="40"/>
      <c r="DE262" s="40"/>
      <c r="DF262" s="40"/>
      <c r="DG262" s="40"/>
      <c r="DH262" s="40"/>
      <c r="DI262" s="40"/>
      <c r="DJ262" s="40"/>
      <c r="DK262" s="40"/>
      <c r="DL262" s="40"/>
      <c r="DM262" s="40"/>
      <c r="DN262" s="40"/>
    </row>
    <row r="263" spans="1:118" s="41" customFormat="1" ht="42.75" customHeight="1" outlineLevel="2" x14ac:dyDescent="0.25">
      <c r="A263" s="203" t="s">
        <v>105</v>
      </c>
      <c r="B263" s="205" t="s">
        <v>17</v>
      </c>
      <c r="C263" s="147">
        <f t="shared" si="123"/>
        <v>8690.2999999999993</v>
      </c>
      <c r="D263" s="147">
        <v>8690.2999999999993</v>
      </c>
      <c r="E263" s="147">
        <v>0</v>
      </c>
      <c r="F263" s="147">
        <v>0</v>
      </c>
      <c r="G263" s="147">
        <v>0</v>
      </c>
      <c r="H263" s="147">
        <f t="shared" si="124"/>
        <v>8422.6</v>
      </c>
      <c r="I263" s="175">
        <v>8422.6</v>
      </c>
      <c r="J263" s="147">
        <v>0</v>
      </c>
      <c r="K263" s="147">
        <v>0</v>
      </c>
      <c r="L263" s="147">
        <v>0</v>
      </c>
      <c r="M263" s="147">
        <f t="shared" si="125"/>
        <v>96.9</v>
      </c>
      <c r="N263" s="147">
        <f t="shared" si="119"/>
        <v>267.7</v>
      </c>
      <c r="O263" s="147">
        <f t="shared" si="107"/>
        <v>96.9</v>
      </c>
      <c r="P263" s="147">
        <f t="shared" si="108"/>
        <v>267.7</v>
      </c>
      <c r="Q263" s="147" t="str">
        <f t="shared" si="116"/>
        <v>-</v>
      </c>
      <c r="R263" s="147">
        <f t="shared" si="113"/>
        <v>0</v>
      </c>
      <c r="S263" s="147" t="str">
        <f t="shared" si="121"/>
        <v>-</v>
      </c>
      <c r="T263" s="147">
        <f t="shared" si="120"/>
        <v>0</v>
      </c>
      <c r="U263" s="99"/>
      <c r="V263" s="343"/>
      <c r="W263" s="344"/>
      <c r="X263" s="40"/>
      <c r="Y263" s="35"/>
      <c r="Z263" s="35"/>
      <c r="AA263" s="40"/>
      <c r="AB263" s="347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</row>
    <row r="264" spans="1:118" s="41" customFormat="1" ht="57" customHeight="1" outlineLevel="1" x14ac:dyDescent="0.25">
      <c r="A264" s="203" t="s">
        <v>34</v>
      </c>
      <c r="B264" s="204" t="s">
        <v>511</v>
      </c>
      <c r="C264" s="147">
        <f t="shared" si="123"/>
        <v>230</v>
      </c>
      <c r="D264" s="147">
        <v>230</v>
      </c>
      <c r="E264" s="147">
        <v>0</v>
      </c>
      <c r="F264" s="147">
        <v>0</v>
      </c>
      <c r="G264" s="147"/>
      <c r="H264" s="147">
        <f t="shared" si="124"/>
        <v>230</v>
      </c>
      <c r="I264" s="147">
        <v>230</v>
      </c>
      <c r="J264" s="147">
        <v>0</v>
      </c>
      <c r="K264" s="147">
        <v>0</v>
      </c>
      <c r="L264" s="147"/>
      <c r="M264" s="147">
        <f t="shared" si="125"/>
        <v>100</v>
      </c>
      <c r="N264" s="147">
        <f t="shared" si="119"/>
        <v>0</v>
      </c>
      <c r="O264" s="147">
        <f t="shared" si="107"/>
        <v>100</v>
      </c>
      <c r="P264" s="147">
        <f t="shared" si="108"/>
        <v>0</v>
      </c>
      <c r="Q264" s="147" t="str">
        <f t="shared" si="116"/>
        <v>-</v>
      </c>
      <c r="R264" s="147">
        <f t="shared" si="113"/>
        <v>0</v>
      </c>
      <c r="S264" s="147" t="str">
        <f t="shared" si="121"/>
        <v>-</v>
      </c>
      <c r="T264" s="147">
        <f t="shared" si="120"/>
        <v>0</v>
      </c>
      <c r="U264" s="99"/>
      <c r="V264" s="343"/>
      <c r="W264" s="344"/>
      <c r="X264" s="40"/>
      <c r="Y264" s="35"/>
      <c r="Z264" s="35"/>
      <c r="AA264" s="40"/>
      <c r="AB264" s="347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</row>
    <row r="265" spans="1:118" s="40" customFormat="1" ht="46.5" customHeight="1" outlineLevel="1" x14ac:dyDescent="0.25">
      <c r="A265" s="173" t="s">
        <v>35</v>
      </c>
      <c r="B265" s="174" t="s">
        <v>512</v>
      </c>
      <c r="C265" s="175">
        <f t="shared" si="123"/>
        <v>25486.5</v>
      </c>
      <c r="D265" s="175">
        <v>25486.5</v>
      </c>
      <c r="E265" s="175">
        <v>0</v>
      </c>
      <c r="F265" s="175"/>
      <c r="G265" s="175">
        <v>0</v>
      </c>
      <c r="H265" s="175">
        <f t="shared" si="124"/>
        <v>25307.7</v>
      </c>
      <c r="I265" s="175">
        <v>25307.7</v>
      </c>
      <c r="J265" s="175">
        <v>0</v>
      </c>
      <c r="K265" s="175"/>
      <c r="L265" s="175">
        <v>0</v>
      </c>
      <c r="M265" s="175">
        <f t="shared" si="125"/>
        <v>99.3</v>
      </c>
      <c r="N265" s="175">
        <f t="shared" si="119"/>
        <v>178.8</v>
      </c>
      <c r="O265" s="175">
        <f t="shared" si="107"/>
        <v>99.3</v>
      </c>
      <c r="P265" s="175">
        <f t="shared" si="108"/>
        <v>178.8</v>
      </c>
      <c r="Q265" s="175" t="str">
        <f t="shared" si="116"/>
        <v>-</v>
      </c>
      <c r="R265" s="175">
        <f t="shared" si="113"/>
        <v>0</v>
      </c>
      <c r="S265" s="175" t="str">
        <f t="shared" si="121"/>
        <v>-</v>
      </c>
      <c r="T265" s="175">
        <f t="shared" si="120"/>
        <v>0</v>
      </c>
      <c r="U265" s="99"/>
      <c r="V265" s="343"/>
      <c r="W265" s="344"/>
      <c r="Y265" s="35"/>
      <c r="Z265" s="35"/>
      <c r="AB265" s="347"/>
    </row>
    <row r="266" spans="1:118" s="132" customFormat="1" ht="46.5" customHeight="1" x14ac:dyDescent="0.25">
      <c r="A266" s="168">
        <v>15</v>
      </c>
      <c r="B266" s="154" t="s">
        <v>461</v>
      </c>
      <c r="C266" s="155">
        <f>SUM(D266:F266)</f>
        <v>498.8</v>
      </c>
      <c r="D266" s="155">
        <f>D267+D268+D269</f>
        <v>498.8</v>
      </c>
      <c r="E266" s="155">
        <f>E267+E268+E269</f>
        <v>0</v>
      </c>
      <c r="F266" s="155">
        <f>F267+F268+F269</f>
        <v>0</v>
      </c>
      <c r="G266" s="155">
        <f>G269</f>
        <v>0</v>
      </c>
      <c r="H266" s="155">
        <f t="shared" si="124"/>
        <v>498.8</v>
      </c>
      <c r="I266" s="155">
        <f>I267+I268+I269</f>
        <v>498.8</v>
      </c>
      <c r="J266" s="155">
        <f>J267+J268+J269</f>
        <v>0</v>
      </c>
      <c r="K266" s="155">
        <f>K267+K268+K269</f>
        <v>0</v>
      </c>
      <c r="L266" s="155">
        <f>L269</f>
        <v>0</v>
      </c>
      <c r="M266" s="155">
        <f t="shared" si="125"/>
        <v>100</v>
      </c>
      <c r="N266" s="155">
        <f t="shared" si="119"/>
        <v>0</v>
      </c>
      <c r="O266" s="155">
        <f t="shared" si="107"/>
        <v>100</v>
      </c>
      <c r="P266" s="155">
        <f t="shared" si="108"/>
        <v>0</v>
      </c>
      <c r="Q266" s="155" t="str">
        <f t="shared" si="116"/>
        <v>-</v>
      </c>
      <c r="R266" s="155">
        <f t="shared" si="113"/>
        <v>0</v>
      </c>
      <c r="S266" s="155" t="str">
        <f t="shared" si="121"/>
        <v>-</v>
      </c>
      <c r="T266" s="155">
        <f t="shared" si="120"/>
        <v>0</v>
      </c>
      <c r="U266" s="329"/>
      <c r="V266" s="92"/>
      <c r="W266" s="217"/>
      <c r="X266" s="330"/>
      <c r="Y266" s="157"/>
      <c r="Z266" s="157"/>
      <c r="AA266" s="330"/>
      <c r="AB266" s="219"/>
      <c r="AC266" s="330"/>
      <c r="AD266" s="330"/>
      <c r="AE266" s="330"/>
      <c r="AF266" s="330"/>
      <c r="AG266" s="330"/>
      <c r="AH266" s="330"/>
      <c r="AI266" s="330"/>
      <c r="AJ266" s="330"/>
      <c r="AK266" s="330"/>
      <c r="AL266" s="330"/>
      <c r="AM266" s="330"/>
      <c r="AN266" s="330"/>
      <c r="AO266" s="330"/>
      <c r="AP266" s="330"/>
      <c r="AQ266" s="330"/>
      <c r="AR266" s="330"/>
      <c r="AS266" s="330"/>
      <c r="AT266" s="330"/>
      <c r="AU266" s="330"/>
      <c r="AV266" s="330"/>
      <c r="AW266" s="330"/>
      <c r="AX266" s="330"/>
      <c r="AY266" s="330"/>
      <c r="AZ266" s="330"/>
      <c r="BA266" s="330"/>
      <c r="BB266" s="330"/>
      <c r="BC266" s="330"/>
      <c r="BD266" s="330"/>
      <c r="BE266" s="330"/>
      <c r="BF266" s="330"/>
      <c r="BG266" s="330"/>
      <c r="BH266" s="330"/>
      <c r="BI266" s="330"/>
      <c r="BJ266" s="330"/>
      <c r="BK266" s="330"/>
      <c r="BL266" s="330"/>
      <c r="BM266" s="330"/>
      <c r="BN266" s="330"/>
      <c r="BO266" s="330"/>
      <c r="BP266" s="330"/>
      <c r="BQ266" s="330"/>
      <c r="BR266" s="330"/>
      <c r="BS266" s="330"/>
      <c r="BT266" s="330"/>
      <c r="BU266" s="330"/>
      <c r="BV266" s="330"/>
      <c r="BW266" s="330"/>
      <c r="BX266" s="330"/>
      <c r="BY266" s="330"/>
      <c r="BZ266" s="330"/>
      <c r="CA266" s="330"/>
      <c r="CB266" s="330"/>
      <c r="CC266" s="330"/>
      <c r="CD266" s="330"/>
      <c r="CE266" s="330"/>
      <c r="CF266" s="330"/>
      <c r="CG266" s="330"/>
      <c r="CH266" s="330"/>
      <c r="CI266" s="330"/>
      <c r="CJ266" s="330"/>
      <c r="CK266" s="330"/>
      <c r="CL266" s="330"/>
      <c r="CM266" s="330"/>
      <c r="CN266" s="330"/>
      <c r="CO266" s="330"/>
      <c r="CP266" s="330"/>
      <c r="CQ266" s="330"/>
      <c r="CR266" s="330"/>
      <c r="CS266" s="330"/>
      <c r="CT266" s="330"/>
      <c r="CU266" s="330"/>
      <c r="CV266" s="330"/>
      <c r="CW266" s="330"/>
      <c r="CX266" s="330"/>
      <c r="CY266" s="330"/>
      <c r="CZ266" s="330"/>
      <c r="DA266" s="330"/>
      <c r="DB266" s="330"/>
      <c r="DC266" s="330"/>
      <c r="DD266" s="330"/>
      <c r="DE266" s="330"/>
      <c r="DF266" s="330"/>
      <c r="DG266" s="330"/>
      <c r="DH266" s="330"/>
      <c r="DI266" s="330"/>
      <c r="DJ266" s="330"/>
      <c r="DK266" s="330"/>
      <c r="DL266" s="330"/>
      <c r="DM266" s="330"/>
      <c r="DN266" s="330"/>
    </row>
    <row r="267" spans="1:118" s="142" customFormat="1" ht="46.5" customHeight="1" outlineLevel="1" x14ac:dyDescent="0.25">
      <c r="A267" s="158">
        <v>1</v>
      </c>
      <c r="B267" s="161" t="s">
        <v>458</v>
      </c>
      <c r="C267" s="162">
        <f>D267+E267+F267</f>
        <v>15.5</v>
      </c>
      <c r="D267" s="162">
        <v>15.5</v>
      </c>
      <c r="E267" s="162">
        <v>0</v>
      </c>
      <c r="F267" s="162">
        <v>0</v>
      </c>
      <c r="G267" s="162">
        <v>0</v>
      </c>
      <c r="H267" s="162">
        <f>I267+J267+K267</f>
        <v>15.5</v>
      </c>
      <c r="I267" s="162">
        <v>15.5</v>
      </c>
      <c r="J267" s="162"/>
      <c r="K267" s="162"/>
      <c r="L267" s="162"/>
      <c r="M267" s="162">
        <f t="shared" si="125"/>
        <v>100</v>
      </c>
      <c r="N267" s="162">
        <f t="shared" si="119"/>
        <v>0</v>
      </c>
      <c r="O267" s="147">
        <f t="shared" si="107"/>
        <v>100</v>
      </c>
      <c r="P267" s="147">
        <f t="shared" si="108"/>
        <v>0</v>
      </c>
      <c r="Q267" s="147" t="str">
        <f t="shared" si="116"/>
        <v>-</v>
      </c>
      <c r="R267" s="147">
        <f t="shared" si="113"/>
        <v>0</v>
      </c>
      <c r="S267" s="147" t="str">
        <f t="shared" si="121"/>
        <v>-</v>
      </c>
      <c r="T267" s="147">
        <f t="shared" si="120"/>
        <v>0</v>
      </c>
      <c r="U267" s="163"/>
      <c r="V267" s="164"/>
      <c r="W267" s="165"/>
      <c r="AB267" s="166"/>
    </row>
    <row r="268" spans="1:118" s="142" customFormat="1" ht="46.5" customHeight="1" outlineLevel="1" x14ac:dyDescent="0.25">
      <c r="A268" s="158">
        <v>2</v>
      </c>
      <c r="B268" s="161" t="s">
        <v>459</v>
      </c>
      <c r="C268" s="162">
        <f>D268+E268+F268</f>
        <v>94.7</v>
      </c>
      <c r="D268" s="162">
        <v>94.7</v>
      </c>
      <c r="E268" s="162">
        <v>0</v>
      </c>
      <c r="F268" s="162">
        <v>0</v>
      </c>
      <c r="G268" s="162">
        <v>0</v>
      </c>
      <c r="H268" s="162">
        <f>I268+J268+K268</f>
        <v>94.7</v>
      </c>
      <c r="I268" s="162">
        <v>94.7</v>
      </c>
      <c r="J268" s="162"/>
      <c r="K268" s="162"/>
      <c r="L268" s="162"/>
      <c r="M268" s="162">
        <f t="shared" si="125"/>
        <v>100</v>
      </c>
      <c r="N268" s="162">
        <f t="shared" si="119"/>
        <v>0</v>
      </c>
      <c r="O268" s="147">
        <f t="shared" si="107"/>
        <v>100</v>
      </c>
      <c r="P268" s="147">
        <f t="shared" si="108"/>
        <v>0</v>
      </c>
      <c r="Q268" s="147" t="str">
        <f t="shared" si="116"/>
        <v>-</v>
      </c>
      <c r="R268" s="147">
        <f t="shared" si="113"/>
        <v>0</v>
      </c>
      <c r="S268" s="147" t="str">
        <f t="shared" si="121"/>
        <v>-</v>
      </c>
      <c r="T268" s="147">
        <f t="shared" si="120"/>
        <v>0</v>
      </c>
      <c r="U268" s="163"/>
      <c r="V268" s="164"/>
      <c r="W268" s="165"/>
      <c r="AB268" s="166"/>
    </row>
    <row r="269" spans="1:118" s="38" customFormat="1" ht="58.5" customHeight="1" outlineLevel="1" x14ac:dyDescent="0.25">
      <c r="A269" s="138">
        <v>3</v>
      </c>
      <c r="B269" s="167" t="s">
        <v>460</v>
      </c>
      <c r="C269" s="162">
        <f>D269+E269+F269</f>
        <v>388.6</v>
      </c>
      <c r="D269" s="147">
        <v>388.6</v>
      </c>
      <c r="E269" s="147">
        <v>0</v>
      </c>
      <c r="F269" s="147">
        <v>0</v>
      </c>
      <c r="G269" s="147">
        <v>0</v>
      </c>
      <c r="H269" s="162">
        <f>I269+J269+K269</f>
        <v>388.6</v>
      </c>
      <c r="I269" s="147">
        <v>388.6</v>
      </c>
      <c r="J269" s="147"/>
      <c r="K269" s="147">
        <v>0</v>
      </c>
      <c r="L269" s="147"/>
      <c r="M269" s="162">
        <f t="shared" si="125"/>
        <v>100</v>
      </c>
      <c r="N269" s="162">
        <f t="shared" si="119"/>
        <v>0</v>
      </c>
      <c r="O269" s="147">
        <f t="shared" si="107"/>
        <v>100</v>
      </c>
      <c r="P269" s="147">
        <f t="shared" si="108"/>
        <v>0</v>
      </c>
      <c r="Q269" s="147" t="str">
        <f t="shared" si="116"/>
        <v>-</v>
      </c>
      <c r="R269" s="147">
        <f t="shared" si="113"/>
        <v>0</v>
      </c>
      <c r="S269" s="147" t="str">
        <f t="shared" si="121"/>
        <v>-</v>
      </c>
      <c r="T269" s="147">
        <f t="shared" si="120"/>
        <v>0</v>
      </c>
      <c r="U269" s="163"/>
      <c r="V269" s="92"/>
      <c r="W269" s="217"/>
      <c r="X269" s="142"/>
      <c r="Y269" s="143"/>
      <c r="Z269" s="143"/>
      <c r="AA269" s="142"/>
      <c r="AB269" s="219"/>
      <c r="AC269" s="142"/>
      <c r="AD269" s="142"/>
      <c r="AE269" s="142"/>
      <c r="AF269" s="142"/>
      <c r="AG269" s="142"/>
      <c r="AH269" s="142"/>
      <c r="AI269" s="142"/>
      <c r="AJ269" s="142"/>
      <c r="AK269" s="142"/>
      <c r="AL269" s="142"/>
      <c r="AM269" s="142"/>
      <c r="AN269" s="142"/>
      <c r="AO269" s="142"/>
      <c r="AP269" s="142"/>
      <c r="AQ269" s="142"/>
      <c r="AR269" s="142"/>
      <c r="AS269" s="142"/>
      <c r="AT269" s="142"/>
      <c r="AU269" s="142"/>
      <c r="AV269" s="142"/>
      <c r="AW269" s="142"/>
      <c r="AX269" s="142"/>
      <c r="AY269" s="142"/>
      <c r="AZ269" s="142"/>
      <c r="BA269" s="142"/>
      <c r="BB269" s="142"/>
      <c r="BC269" s="142"/>
      <c r="BD269" s="142"/>
      <c r="BE269" s="142"/>
      <c r="BF269" s="142"/>
      <c r="BG269" s="142"/>
      <c r="BH269" s="142"/>
      <c r="BI269" s="142"/>
      <c r="BJ269" s="142"/>
      <c r="BK269" s="142"/>
      <c r="BL269" s="142"/>
      <c r="BM269" s="142"/>
      <c r="BN269" s="142"/>
      <c r="BO269" s="142"/>
      <c r="BP269" s="142"/>
      <c r="BQ269" s="142"/>
      <c r="BR269" s="142"/>
      <c r="BS269" s="142"/>
      <c r="BT269" s="142"/>
      <c r="BU269" s="142"/>
      <c r="BV269" s="142"/>
      <c r="BW269" s="142"/>
      <c r="BX269" s="142"/>
      <c r="BY269" s="142"/>
      <c r="BZ269" s="142"/>
      <c r="CA269" s="142"/>
      <c r="CB269" s="142"/>
      <c r="CC269" s="142"/>
      <c r="CD269" s="142"/>
      <c r="CE269" s="142"/>
      <c r="CF269" s="142"/>
      <c r="CG269" s="142"/>
      <c r="CH269" s="142"/>
      <c r="CI269" s="142"/>
      <c r="CJ269" s="142"/>
      <c r="CK269" s="142"/>
      <c r="CL269" s="142"/>
      <c r="CM269" s="142"/>
      <c r="CN269" s="142"/>
      <c r="CO269" s="142"/>
      <c r="CP269" s="142"/>
      <c r="CQ269" s="142"/>
      <c r="CR269" s="142"/>
      <c r="CS269" s="142"/>
      <c r="CT269" s="142"/>
      <c r="CU269" s="142"/>
      <c r="CV269" s="142"/>
      <c r="CW269" s="142"/>
      <c r="CX269" s="142"/>
      <c r="CY269" s="142"/>
      <c r="CZ269" s="142"/>
      <c r="DA269" s="142"/>
      <c r="DB269" s="142"/>
      <c r="DC269" s="142"/>
      <c r="DD269" s="142"/>
      <c r="DE269" s="142"/>
      <c r="DF269" s="142"/>
      <c r="DG269" s="142"/>
      <c r="DH269" s="142"/>
      <c r="DI269" s="142"/>
      <c r="DJ269" s="142"/>
      <c r="DK269" s="142"/>
      <c r="DL269" s="142"/>
      <c r="DM269" s="142"/>
      <c r="DN269" s="142"/>
    </row>
    <row r="270" spans="1:118" s="132" customFormat="1" ht="51.75" customHeight="1" x14ac:dyDescent="0.25">
      <c r="A270" s="169">
        <v>16</v>
      </c>
      <c r="B270" s="130" t="s">
        <v>409</v>
      </c>
      <c r="C270" s="131">
        <f t="shared" si="123"/>
        <v>151630.6</v>
      </c>
      <c r="D270" s="131">
        <f>D271+D276+D282</f>
        <v>151630.6</v>
      </c>
      <c r="E270" s="131">
        <f t="shared" ref="E270:K270" si="126">E271+E276+E282</f>
        <v>0</v>
      </c>
      <c r="F270" s="131">
        <f t="shared" si="126"/>
        <v>0</v>
      </c>
      <c r="G270" s="131">
        <f t="shared" si="126"/>
        <v>0</v>
      </c>
      <c r="H270" s="131">
        <f t="shared" si="126"/>
        <v>147540.9</v>
      </c>
      <c r="I270" s="131">
        <f>I271+I276+I282</f>
        <v>147540.9</v>
      </c>
      <c r="J270" s="131">
        <f t="shared" si="126"/>
        <v>0</v>
      </c>
      <c r="K270" s="131">
        <f t="shared" si="126"/>
        <v>0</v>
      </c>
      <c r="L270" s="131">
        <f>L271+L276+L282</f>
        <v>0</v>
      </c>
      <c r="M270" s="131">
        <f t="shared" si="125"/>
        <v>97.3</v>
      </c>
      <c r="N270" s="131">
        <f t="shared" si="119"/>
        <v>4089.7</v>
      </c>
      <c r="O270" s="131">
        <f t="shared" si="107"/>
        <v>97.3</v>
      </c>
      <c r="P270" s="131">
        <f t="shared" si="108"/>
        <v>4089.7</v>
      </c>
      <c r="Q270" s="131" t="str">
        <f t="shared" si="116"/>
        <v>-</v>
      </c>
      <c r="R270" s="131">
        <f t="shared" si="113"/>
        <v>0</v>
      </c>
      <c r="S270" s="131" t="str">
        <f t="shared" si="121"/>
        <v>-</v>
      </c>
      <c r="T270" s="131">
        <f t="shared" si="120"/>
        <v>0</v>
      </c>
      <c r="U270" s="329"/>
      <c r="V270" s="92"/>
      <c r="W270" s="217"/>
      <c r="X270" s="330"/>
      <c r="Y270" s="157"/>
      <c r="Z270" s="157"/>
      <c r="AA270" s="330"/>
      <c r="AB270" s="219"/>
      <c r="AC270" s="330"/>
      <c r="AD270" s="330"/>
      <c r="AE270" s="330"/>
      <c r="AF270" s="330"/>
      <c r="AG270" s="330"/>
      <c r="AH270" s="330"/>
      <c r="AI270" s="330"/>
      <c r="AJ270" s="330"/>
      <c r="AK270" s="330"/>
      <c r="AL270" s="330"/>
      <c r="AM270" s="330"/>
      <c r="AN270" s="330"/>
      <c r="AO270" s="330"/>
      <c r="AP270" s="330"/>
      <c r="AQ270" s="330"/>
      <c r="AR270" s="330"/>
      <c r="AS270" s="330"/>
      <c r="AT270" s="330"/>
      <c r="AU270" s="330"/>
      <c r="AV270" s="330"/>
      <c r="AW270" s="330"/>
      <c r="AX270" s="330"/>
      <c r="AY270" s="330"/>
      <c r="AZ270" s="330"/>
      <c r="BA270" s="330"/>
      <c r="BB270" s="330"/>
      <c r="BC270" s="330"/>
      <c r="BD270" s="330"/>
      <c r="BE270" s="330"/>
      <c r="BF270" s="330"/>
      <c r="BG270" s="330"/>
      <c r="BH270" s="330"/>
      <c r="BI270" s="330"/>
      <c r="BJ270" s="330"/>
      <c r="BK270" s="330"/>
      <c r="BL270" s="330"/>
      <c r="BM270" s="330"/>
      <c r="BN270" s="330"/>
      <c r="BO270" s="330"/>
      <c r="BP270" s="330"/>
      <c r="BQ270" s="330"/>
      <c r="BR270" s="330"/>
      <c r="BS270" s="330"/>
      <c r="BT270" s="330"/>
      <c r="BU270" s="330"/>
      <c r="BV270" s="330"/>
      <c r="BW270" s="330"/>
      <c r="BX270" s="330"/>
      <c r="BY270" s="330"/>
      <c r="BZ270" s="330"/>
      <c r="CA270" s="330"/>
      <c r="CB270" s="330"/>
      <c r="CC270" s="330"/>
      <c r="CD270" s="330"/>
      <c r="CE270" s="330"/>
      <c r="CF270" s="330"/>
      <c r="CG270" s="330"/>
      <c r="CH270" s="330"/>
      <c r="CI270" s="330"/>
      <c r="CJ270" s="330"/>
      <c r="CK270" s="330"/>
      <c r="CL270" s="330"/>
      <c r="CM270" s="330"/>
      <c r="CN270" s="330"/>
      <c r="CO270" s="330"/>
      <c r="CP270" s="330"/>
      <c r="CQ270" s="330"/>
      <c r="CR270" s="330"/>
      <c r="CS270" s="330"/>
      <c r="CT270" s="330"/>
      <c r="CU270" s="330"/>
      <c r="CV270" s="330"/>
      <c r="CW270" s="330"/>
      <c r="CX270" s="330"/>
      <c r="CY270" s="330"/>
      <c r="CZ270" s="330"/>
      <c r="DA270" s="330"/>
      <c r="DB270" s="330"/>
      <c r="DC270" s="330"/>
      <c r="DD270" s="330"/>
      <c r="DE270" s="330"/>
      <c r="DF270" s="330"/>
      <c r="DG270" s="330"/>
      <c r="DH270" s="330"/>
      <c r="DI270" s="330"/>
      <c r="DJ270" s="330"/>
      <c r="DK270" s="330"/>
      <c r="DL270" s="330"/>
      <c r="DM270" s="330"/>
      <c r="DN270" s="330"/>
    </row>
    <row r="271" spans="1:118" s="137" customFormat="1" ht="31.5" outlineLevel="1" x14ac:dyDescent="0.25">
      <c r="A271" s="133"/>
      <c r="B271" s="134" t="s">
        <v>18</v>
      </c>
      <c r="C271" s="135">
        <f>SUM(D271:F271)</f>
        <v>30856.1</v>
      </c>
      <c r="D271" s="136">
        <f>D272</f>
        <v>30856.1</v>
      </c>
      <c r="E271" s="136">
        <f t="shared" ref="E271:L271" si="127">E272</f>
        <v>0</v>
      </c>
      <c r="F271" s="136">
        <f t="shared" si="127"/>
        <v>0</v>
      </c>
      <c r="G271" s="136">
        <f t="shared" si="127"/>
        <v>0</v>
      </c>
      <c r="H271" s="136">
        <f>SUM(I271:K271)</f>
        <v>29379.7</v>
      </c>
      <c r="I271" s="136">
        <f t="shared" si="127"/>
        <v>29379.7</v>
      </c>
      <c r="J271" s="136">
        <f t="shared" si="127"/>
        <v>0</v>
      </c>
      <c r="K271" s="136">
        <f t="shared" si="127"/>
        <v>0</v>
      </c>
      <c r="L271" s="136">
        <f t="shared" si="127"/>
        <v>0</v>
      </c>
      <c r="M271" s="135">
        <f t="shared" si="125"/>
        <v>95.2</v>
      </c>
      <c r="N271" s="135">
        <f t="shared" si="119"/>
        <v>1476.4</v>
      </c>
      <c r="O271" s="135">
        <f t="shared" si="107"/>
        <v>95.2</v>
      </c>
      <c r="P271" s="135">
        <f t="shared" si="108"/>
        <v>1476.4</v>
      </c>
      <c r="Q271" s="135" t="str">
        <f t="shared" si="116"/>
        <v>-</v>
      </c>
      <c r="R271" s="135">
        <f t="shared" ref="R271:R314" si="128">E271-J271</f>
        <v>0</v>
      </c>
      <c r="S271" s="135" t="str">
        <f t="shared" si="121"/>
        <v>-</v>
      </c>
      <c r="T271" s="135">
        <f t="shared" si="120"/>
        <v>0</v>
      </c>
      <c r="U271" s="159"/>
      <c r="V271" s="92"/>
      <c r="W271" s="217"/>
      <c r="X271" s="142"/>
      <c r="Y271" s="143"/>
      <c r="Z271" s="143"/>
      <c r="AA271" s="142"/>
      <c r="AB271" s="219"/>
      <c r="AC271" s="142"/>
      <c r="AD271" s="142"/>
      <c r="AE271" s="142"/>
      <c r="AF271" s="142"/>
      <c r="AG271" s="142"/>
      <c r="AH271" s="142"/>
      <c r="AI271" s="142"/>
      <c r="AJ271" s="142"/>
      <c r="AK271" s="142"/>
      <c r="AL271" s="142"/>
      <c r="AM271" s="142"/>
      <c r="AN271" s="142"/>
      <c r="AO271" s="142"/>
      <c r="AP271" s="142"/>
      <c r="AQ271" s="142"/>
      <c r="AR271" s="142"/>
      <c r="AS271" s="142"/>
      <c r="AT271" s="142"/>
      <c r="AU271" s="142"/>
      <c r="AV271" s="142"/>
      <c r="AW271" s="142"/>
      <c r="AX271" s="142"/>
      <c r="AY271" s="142"/>
      <c r="AZ271" s="142"/>
      <c r="BA271" s="142"/>
      <c r="BB271" s="142"/>
      <c r="BC271" s="142"/>
      <c r="BD271" s="142"/>
      <c r="BE271" s="142"/>
      <c r="BF271" s="142"/>
      <c r="BG271" s="142"/>
      <c r="BH271" s="142"/>
      <c r="BI271" s="142"/>
      <c r="BJ271" s="142"/>
      <c r="BK271" s="142"/>
      <c r="BL271" s="142"/>
      <c r="BM271" s="142"/>
      <c r="BN271" s="142"/>
      <c r="BO271" s="142"/>
      <c r="BP271" s="142"/>
      <c r="BQ271" s="142"/>
      <c r="BR271" s="142"/>
      <c r="BS271" s="142"/>
      <c r="BT271" s="142"/>
      <c r="BU271" s="142"/>
      <c r="BV271" s="142"/>
      <c r="BW271" s="142"/>
      <c r="BX271" s="142"/>
      <c r="BY271" s="142"/>
      <c r="BZ271" s="142"/>
      <c r="CA271" s="142"/>
      <c r="CB271" s="142"/>
      <c r="CC271" s="142"/>
      <c r="CD271" s="142"/>
      <c r="CE271" s="142"/>
      <c r="CF271" s="142"/>
      <c r="CG271" s="142"/>
      <c r="CH271" s="142"/>
      <c r="CI271" s="142"/>
      <c r="CJ271" s="142"/>
      <c r="CK271" s="142"/>
      <c r="CL271" s="142"/>
      <c r="CM271" s="142"/>
      <c r="CN271" s="142"/>
      <c r="CO271" s="142"/>
      <c r="CP271" s="142"/>
      <c r="CQ271" s="142"/>
      <c r="CR271" s="142"/>
      <c r="CS271" s="142"/>
      <c r="CT271" s="142"/>
      <c r="CU271" s="142"/>
      <c r="CV271" s="142"/>
      <c r="CW271" s="142"/>
      <c r="CX271" s="142"/>
      <c r="CY271" s="142"/>
      <c r="CZ271" s="142"/>
      <c r="DA271" s="142"/>
      <c r="DB271" s="142"/>
      <c r="DC271" s="142"/>
      <c r="DD271" s="142"/>
      <c r="DE271" s="142"/>
      <c r="DF271" s="142"/>
      <c r="DG271" s="142"/>
      <c r="DH271" s="142"/>
      <c r="DI271" s="142"/>
      <c r="DJ271" s="142"/>
      <c r="DK271" s="142"/>
      <c r="DL271" s="142"/>
      <c r="DM271" s="142"/>
      <c r="DN271" s="142"/>
    </row>
    <row r="272" spans="1:118" s="38" customFormat="1" ht="69.75" customHeight="1" outlineLevel="2" collapsed="1" x14ac:dyDescent="0.25">
      <c r="A272" s="138" t="s">
        <v>104</v>
      </c>
      <c r="B272" s="139" t="s">
        <v>455</v>
      </c>
      <c r="C272" s="140">
        <f t="shared" ref="C272:C285" si="129">SUM(D272:F272)</f>
        <v>30856.1</v>
      </c>
      <c r="D272" s="140">
        <f>D273+D274+D275</f>
        <v>30856.1</v>
      </c>
      <c r="E272" s="140">
        <f t="shared" ref="E272:L272" si="130">E273+E274+E275</f>
        <v>0</v>
      </c>
      <c r="F272" s="140">
        <f t="shared" si="130"/>
        <v>0</v>
      </c>
      <c r="G272" s="140">
        <f t="shared" si="130"/>
        <v>0</v>
      </c>
      <c r="H272" s="140">
        <f t="shared" ref="H272:H285" si="131">SUM(I272:K272)</f>
        <v>29379.7</v>
      </c>
      <c r="I272" s="140">
        <f t="shared" si="130"/>
        <v>29379.7</v>
      </c>
      <c r="J272" s="140">
        <f t="shared" si="130"/>
        <v>0</v>
      </c>
      <c r="K272" s="140">
        <f t="shared" si="130"/>
        <v>0</v>
      </c>
      <c r="L272" s="140">
        <f t="shared" si="130"/>
        <v>0</v>
      </c>
      <c r="M272" s="147">
        <f t="shared" si="125"/>
        <v>95.2</v>
      </c>
      <c r="N272" s="147">
        <f t="shared" si="119"/>
        <v>1476.4</v>
      </c>
      <c r="O272" s="147">
        <f t="shared" si="107"/>
        <v>95.2</v>
      </c>
      <c r="P272" s="147">
        <f t="shared" si="108"/>
        <v>1476.4</v>
      </c>
      <c r="Q272" s="141" t="str">
        <f t="shared" si="116"/>
        <v>-</v>
      </c>
      <c r="R272" s="141">
        <f t="shared" si="128"/>
        <v>0</v>
      </c>
      <c r="S272" s="141" t="str">
        <f t="shared" si="121"/>
        <v>-</v>
      </c>
      <c r="T272" s="141">
        <f t="shared" si="120"/>
        <v>0</v>
      </c>
      <c r="U272" s="159"/>
      <c r="V272" s="92"/>
      <c r="W272" s="217"/>
      <c r="X272" s="142"/>
      <c r="Y272" s="143"/>
      <c r="Z272" s="143"/>
      <c r="AA272" s="142"/>
      <c r="AB272" s="219"/>
      <c r="AC272" s="142"/>
      <c r="AD272" s="142"/>
      <c r="AE272" s="142"/>
      <c r="AF272" s="142"/>
      <c r="AG272" s="142"/>
      <c r="AH272" s="142"/>
      <c r="AI272" s="142"/>
      <c r="AJ272" s="142"/>
      <c r="AK272" s="142"/>
      <c r="AL272" s="142"/>
      <c r="AM272" s="142"/>
      <c r="AN272" s="142"/>
      <c r="AO272" s="142"/>
      <c r="AP272" s="142"/>
      <c r="AQ272" s="142"/>
      <c r="AR272" s="142"/>
      <c r="AS272" s="142"/>
      <c r="AT272" s="142"/>
      <c r="AU272" s="142"/>
      <c r="AV272" s="142"/>
      <c r="AW272" s="142"/>
      <c r="AX272" s="142"/>
      <c r="AY272" s="142"/>
      <c r="AZ272" s="142"/>
      <c r="BA272" s="142"/>
      <c r="BB272" s="142"/>
      <c r="BC272" s="142"/>
      <c r="BD272" s="142"/>
      <c r="BE272" s="142"/>
      <c r="BF272" s="142"/>
      <c r="BG272" s="142"/>
      <c r="BH272" s="142"/>
      <c r="BI272" s="142"/>
      <c r="BJ272" s="142"/>
      <c r="BK272" s="142"/>
      <c r="BL272" s="142"/>
      <c r="BM272" s="142"/>
      <c r="BN272" s="142"/>
      <c r="BO272" s="142"/>
      <c r="BP272" s="142"/>
      <c r="BQ272" s="142"/>
      <c r="BR272" s="142"/>
      <c r="BS272" s="142"/>
      <c r="BT272" s="142"/>
      <c r="BU272" s="142"/>
      <c r="BV272" s="142"/>
      <c r="BW272" s="142"/>
      <c r="BX272" s="142"/>
      <c r="BY272" s="142"/>
      <c r="BZ272" s="142"/>
      <c r="CA272" s="142"/>
      <c r="CB272" s="142"/>
      <c r="CC272" s="142"/>
      <c r="CD272" s="142"/>
      <c r="CE272" s="142"/>
      <c r="CF272" s="142"/>
      <c r="CG272" s="142"/>
      <c r="CH272" s="142"/>
      <c r="CI272" s="142"/>
      <c r="CJ272" s="142"/>
      <c r="CK272" s="142"/>
      <c r="CL272" s="142"/>
      <c r="CM272" s="142"/>
      <c r="CN272" s="142"/>
      <c r="CO272" s="142"/>
      <c r="CP272" s="142"/>
      <c r="CQ272" s="142"/>
      <c r="CR272" s="142"/>
      <c r="CS272" s="142"/>
      <c r="CT272" s="142"/>
      <c r="CU272" s="142"/>
      <c r="CV272" s="142"/>
      <c r="CW272" s="142"/>
      <c r="CX272" s="142"/>
      <c r="CY272" s="142"/>
      <c r="CZ272" s="142"/>
      <c r="DA272" s="142"/>
      <c r="DB272" s="142"/>
      <c r="DC272" s="142"/>
      <c r="DD272" s="142"/>
      <c r="DE272" s="142"/>
      <c r="DF272" s="142"/>
      <c r="DG272" s="142"/>
      <c r="DH272" s="142"/>
      <c r="DI272" s="142"/>
      <c r="DJ272" s="142"/>
      <c r="DK272" s="142"/>
      <c r="DL272" s="142"/>
      <c r="DM272" s="142"/>
      <c r="DN272" s="142"/>
    </row>
    <row r="273" spans="1:118" s="38" customFormat="1" ht="41.25" hidden="1" customHeight="1" outlineLevel="3" x14ac:dyDescent="0.25">
      <c r="A273" s="138" t="s">
        <v>177</v>
      </c>
      <c r="B273" s="144" t="s">
        <v>247</v>
      </c>
      <c r="C273" s="140">
        <f t="shared" si="129"/>
        <v>1300</v>
      </c>
      <c r="D273" s="140">
        <v>1300</v>
      </c>
      <c r="E273" s="140">
        <v>0</v>
      </c>
      <c r="F273" s="140">
        <v>0</v>
      </c>
      <c r="G273" s="140">
        <v>0</v>
      </c>
      <c r="H273" s="140">
        <f t="shared" si="131"/>
        <v>0</v>
      </c>
      <c r="I273" s="140">
        <v>0</v>
      </c>
      <c r="J273" s="140">
        <v>0</v>
      </c>
      <c r="K273" s="140">
        <v>0</v>
      </c>
      <c r="L273" s="140">
        <v>0</v>
      </c>
      <c r="M273" s="141">
        <f t="shared" si="125"/>
        <v>0</v>
      </c>
      <c r="N273" s="147">
        <f t="shared" si="119"/>
        <v>1300</v>
      </c>
      <c r="O273" s="147">
        <f t="shared" si="107"/>
        <v>0</v>
      </c>
      <c r="P273" s="147">
        <f t="shared" si="108"/>
        <v>1300</v>
      </c>
      <c r="Q273" s="141" t="str">
        <f t="shared" ref="Q273:Q314" si="132">IFERROR(J273/E273*100,"-")</f>
        <v>-</v>
      </c>
      <c r="R273" s="141">
        <f t="shared" si="128"/>
        <v>0</v>
      </c>
      <c r="S273" s="141" t="str">
        <f t="shared" si="121"/>
        <v>-</v>
      </c>
      <c r="T273" s="141">
        <f t="shared" si="120"/>
        <v>0</v>
      </c>
      <c r="U273" s="159"/>
      <c r="V273" s="92"/>
      <c r="W273" s="217"/>
      <c r="X273" s="142"/>
      <c r="Y273" s="143"/>
      <c r="Z273" s="143"/>
      <c r="AA273" s="142"/>
      <c r="AB273" s="219"/>
      <c r="AC273" s="142"/>
      <c r="AD273" s="142"/>
      <c r="AE273" s="142"/>
      <c r="AF273" s="142"/>
      <c r="AG273" s="142"/>
      <c r="AH273" s="142"/>
      <c r="AI273" s="142"/>
      <c r="AJ273" s="142"/>
      <c r="AK273" s="142"/>
      <c r="AL273" s="142"/>
      <c r="AM273" s="142"/>
      <c r="AN273" s="142"/>
      <c r="AO273" s="142"/>
      <c r="AP273" s="142"/>
      <c r="AQ273" s="142"/>
      <c r="AR273" s="142"/>
      <c r="AS273" s="142"/>
      <c r="AT273" s="142"/>
      <c r="AU273" s="142"/>
      <c r="AV273" s="142"/>
      <c r="AW273" s="142"/>
      <c r="AX273" s="142"/>
      <c r="AY273" s="142"/>
      <c r="AZ273" s="142"/>
      <c r="BA273" s="142"/>
      <c r="BB273" s="142"/>
      <c r="BC273" s="142"/>
      <c r="BD273" s="142"/>
      <c r="BE273" s="142"/>
      <c r="BF273" s="142"/>
      <c r="BG273" s="142"/>
      <c r="BH273" s="142"/>
      <c r="BI273" s="142"/>
      <c r="BJ273" s="142"/>
      <c r="BK273" s="142"/>
      <c r="BL273" s="142"/>
      <c r="BM273" s="142"/>
      <c r="BN273" s="142"/>
      <c r="BO273" s="142"/>
      <c r="BP273" s="142"/>
      <c r="BQ273" s="142"/>
      <c r="BR273" s="142"/>
      <c r="BS273" s="142"/>
      <c r="BT273" s="142"/>
      <c r="BU273" s="142"/>
      <c r="BV273" s="142"/>
      <c r="BW273" s="142"/>
      <c r="BX273" s="142"/>
      <c r="BY273" s="142"/>
      <c r="BZ273" s="142"/>
      <c r="CA273" s="142"/>
      <c r="CB273" s="142"/>
      <c r="CC273" s="142"/>
      <c r="CD273" s="142"/>
      <c r="CE273" s="142"/>
      <c r="CF273" s="142"/>
      <c r="CG273" s="142"/>
      <c r="CH273" s="142"/>
      <c r="CI273" s="142"/>
      <c r="CJ273" s="142"/>
      <c r="CK273" s="142"/>
      <c r="CL273" s="142"/>
      <c r="CM273" s="142"/>
      <c r="CN273" s="142"/>
      <c r="CO273" s="142"/>
      <c r="CP273" s="142"/>
      <c r="CQ273" s="142"/>
      <c r="CR273" s="142"/>
      <c r="CS273" s="142"/>
      <c r="CT273" s="142"/>
      <c r="CU273" s="142"/>
      <c r="CV273" s="142"/>
      <c r="CW273" s="142"/>
      <c r="CX273" s="142"/>
      <c r="CY273" s="142"/>
      <c r="CZ273" s="142"/>
      <c r="DA273" s="142"/>
      <c r="DB273" s="142"/>
      <c r="DC273" s="142"/>
      <c r="DD273" s="142"/>
      <c r="DE273" s="142"/>
      <c r="DF273" s="142"/>
      <c r="DG273" s="142"/>
      <c r="DH273" s="142"/>
      <c r="DI273" s="142"/>
      <c r="DJ273" s="142"/>
      <c r="DK273" s="142"/>
      <c r="DL273" s="142"/>
      <c r="DM273" s="142"/>
      <c r="DN273" s="142"/>
    </row>
    <row r="274" spans="1:118" s="38" customFormat="1" ht="39.75" hidden="1" customHeight="1" outlineLevel="3" x14ac:dyDescent="0.25">
      <c r="A274" s="138" t="s">
        <v>178</v>
      </c>
      <c r="B274" s="144" t="s">
        <v>248</v>
      </c>
      <c r="C274" s="140">
        <f t="shared" si="129"/>
        <v>0</v>
      </c>
      <c r="D274" s="140">
        <v>0</v>
      </c>
      <c r="E274" s="140">
        <v>0</v>
      </c>
      <c r="F274" s="140">
        <v>0</v>
      </c>
      <c r="G274" s="140">
        <v>0</v>
      </c>
      <c r="H274" s="140">
        <f t="shared" si="131"/>
        <v>0</v>
      </c>
      <c r="I274" s="140">
        <v>0</v>
      </c>
      <c r="J274" s="140">
        <v>0</v>
      </c>
      <c r="K274" s="140">
        <v>0</v>
      </c>
      <c r="L274" s="140">
        <v>0</v>
      </c>
      <c r="M274" s="141" t="str">
        <f t="shared" si="125"/>
        <v>-</v>
      </c>
      <c r="N274" s="147">
        <f t="shared" si="119"/>
        <v>0</v>
      </c>
      <c r="O274" s="147" t="str">
        <f t="shared" si="107"/>
        <v>-</v>
      </c>
      <c r="P274" s="147">
        <f t="shared" si="108"/>
        <v>0</v>
      </c>
      <c r="Q274" s="141" t="str">
        <f t="shared" si="132"/>
        <v>-</v>
      </c>
      <c r="R274" s="141">
        <f t="shared" si="128"/>
        <v>0</v>
      </c>
      <c r="S274" s="141" t="str">
        <f t="shared" si="121"/>
        <v>-</v>
      </c>
      <c r="T274" s="141">
        <f t="shared" si="120"/>
        <v>0</v>
      </c>
      <c r="U274" s="159"/>
      <c r="V274" s="92"/>
      <c r="W274" s="217"/>
      <c r="X274" s="142"/>
      <c r="Y274" s="143"/>
      <c r="Z274" s="143"/>
      <c r="AA274" s="142"/>
      <c r="AB274" s="219"/>
      <c r="AC274" s="142"/>
      <c r="AD274" s="142"/>
      <c r="AE274" s="142"/>
      <c r="AF274" s="142"/>
      <c r="AG274" s="142"/>
      <c r="AH274" s="142"/>
      <c r="AI274" s="142"/>
      <c r="AJ274" s="142"/>
      <c r="AK274" s="142"/>
      <c r="AL274" s="142"/>
      <c r="AM274" s="142"/>
      <c r="AN274" s="142"/>
      <c r="AO274" s="142"/>
      <c r="AP274" s="142"/>
      <c r="AQ274" s="142"/>
      <c r="AR274" s="142"/>
      <c r="AS274" s="142"/>
      <c r="AT274" s="142"/>
      <c r="AU274" s="142"/>
      <c r="AV274" s="142"/>
      <c r="AW274" s="142"/>
      <c r="AX274" s="142"/>
      <c r="AY274" s="142"/>
      <c r="AZ274" s="142"/>
      <c r="BA274" s="142"/>
      <c r="BB274" s="142"/>
      <c r="BC274" s="142"/>
      <c r="BD274" s="142"/>
      <c r="BE274" s="142"/>
      <c r="BF274" s="142"/>
      <c r="BG274" s="142"/>
      <c r="BH274" s="142"/>
      <c r="BI274" s="142"/>
      <c r="BJ274" s="142"/>
      <c r="BK274" s="142"/>
      <c r="BL274" s="142"/>
      <c r="BM274" s="142"/>
      <c r="BN274" s="142"/>
      <c r="BO274" s="142"/>
      <c r="BP274" s="142"/>
      <c r="BQ274" s="142"/>
      <c r="BR274" s="142"/>
      <c r="BS274" s="142"/>
      <c r="BT274" s="142"/>
      <c r="BU274" s="142"/>
      <c r="BV274" s="142"/>
      <c r="BW274" s="142"/>
      <c r="BX274" s="142"/>
      <c r="BY274" s="142"/>
      <c r="BZ274" s="142"/>
      <c r="CA274" s="142"/>
      <c r="CB274" s="142"/>
      <c r="CC274" s="142"/>
      <c r="CD274" s="142"/>
      <c r="CE274" s="142"/>
      <c r="CF274" s="142"/>
      <c r="CG274" s="142"/>
      <c r="CH274" s="142"/>
      <c r="CI274" s="142"/>
      <c r="CJ274" s="142"/>
      <c r="CK274" s="142"/>
      <c r="CL274" s="142"/>
      <c r="CM274" s="142"/>
      <c r="CN274" s="142"/>
      <c r="CO274" s="142"/>
      <c r="CP274" s="142"/>
      <c r="CQ274" s="142"/>
      <c r="CR274" s="142"/>
      <c r="CS274" s="142"/>
      <c r="CT274" s="142"/>
      <c r="CU274" s="142"/>
      <c r="CV274" s="142"/>
      <c r="CW274" s="142"/>
      <c r="CX274" s="142"/>
      <c r="CY274" s="142"/>
      <c r="CZ274" s="142"/>
      <c r="DA274" s="142"/>
      <c r="DB274" s="142"/>
      <c r="DC274" s="142"/>
      <c r="DD274" s="142"/>
      <c r="DE274" s="142"/>
      <c r="DF274" s="142"/>
      <c r="DG274" s="142"/>
      <c r="DH274" s="142"/>
      <c r="DI274" s="142"/>
      <c r="DJ274" s="142"/>
      <c r="DK274" s="142"/>
      <c r="DL274" s="142"/>
      <c r="DM274" s="142"/>
      <c r="DN274" s="142"/>
    </row>
    <row r="275" spans="1:118" s="38" customFormat="1" ht="42.75" hidden="1" customHeight="1" outlineLevel="3" x14ac:dyDescent="0.25">
      <c r="A275" s="138" t="s">
        <v>179</v>
      </c>
      <c r="B275" s="144" t="s">
        <v>19</v>
      </c>
      <c r="C275" s="140">
        <f t="shared" si="129"/>
        <v>29556.1</v>
      </c>
      <c r="D275" s="140">
        <v>29556.1</v>
      </c>
      <c r="E275" s="140">
        <v>0</v>
      </c>
      <c r="F275" s="140">
        <v>0</v>
      </c>
      <c r="G275" s="140">
        <v>0</v>
      </c>
      <c r="H275" s="140">
        <f t="shared" si="131"/>
        <v>29379.7</v>
      </c>
      <c r="I275" s="140">
        <v>29379.7</v>
      </c>
      <c r="J275" s="140">
        <v>0</v>
      </c>
      <c r="K275" s="140">
        <v>0</v>
      </c>
      <c r="L275" s="140">
        <v>0</v>
      </c>
      <c r="M275" s="141">
        <f t="shared" si="125"/>
        <v>99.4</v>
      </c>
      <c r="N275" s="141">
        <f t="shared" si="119"/>
        <v>176.4</v>
      </c>
      <c r="O275" s="141">
        <f t="shared" si="107"/>
        <v>99.4</v>
      </c>
      <c r="P275" s="141">
        <f t="shared" si="108"/>
        <v>176.4</v>
      </c>
      <c r="Q275" s="141" t="str">
        <f t="shared" si="132"/>
        <v>-</v>
      </c>
      <c r="R275" s="141">
        <f t="shared" si="128"/>
        <v>0</v>
      </c>
      <c r="S275" s="141" t="str">
        <f t="shared" si="121"/>
        <v>-</v>
      </c>
      <c r="T275" s="141">
        <f t="shared" si="120"/>
        <v>0</v>
      </c>
      <c r="U275" s="159"/>
      <c r="V275" s="92"/>
      <c r="W275" s="217"/>
      <c r="X275" s="142"/>
      <c r="Y275" s="143"/>
      <c r="Z275" s="143"/>
      <c r="AA275" s="142"/>
      <c r="AB275" s="219"/>
      <c r="AC275" s="142"/>
      <c r="AD275" s="142"/>
      <c r="AE275" s="142"/>
      <c r="AF275" s="142"/>
      <c r="AG275" s="142"/>
      <c r="AH275" s="142"/>
      <c r="AI275" s="142"/>
      <c r="AJ275" s="142"/>
      <c r="AK275" s="142"/>
      <c r="AL275" s="142"/>
      <c r="AM275" s="142"/>
      <c r="AN275" s="142"/>
      <c r="AO275" s="142"/>
      <c r="AP275" s="142"/>
      <c r="AQ275" s="142"/>
      <c r="AR275" s="142"/>
      <c r="AS275" s="142"/>
      <c r="AT275" s="142"/>
      <c r="AU275" s="142"/>
      <c r="AV275" s="142"/>
      <c r="AW275" s="142"/>
      <c r="AX275" s="142"/>
      <c r="AY275" s="142"/>
      <c r="AZ275" s="142"/>
      <c r="BA275" s="142"/>
      <c r="BB275" s="142"/>
      <c r="BC275" s="142"/>
      <c r="BD275" s="142"/>
      <c r="BE275" s="142"/>
      <c r="BF275" s="142"/>
      <c r="BG275" s="142"/>
      <c r="BH275" s="142"/>
      <c r="BI275" s="142"/>
      <c r="BJ275" s="142"/>
      <c r="BK275" s="142"/>
      <c r="BL275" s="142"/>
      <c r="BM275" s="142"/>
      <c r="BN275" s="142"/>
      <c r="BO275" s="142"/>
      <c r="BP275" s="142"/>
      <c r="BQ275" s="142"/>
      <c r="BR275" s="142"/>
      <c r="BS275" s="142"/>
      <c r="BT275" s="142"/>
      <c r="BU275" s="142"/>
      <c r="BV275" s="142"/>
      <c r="BW275" s="142"/>
      <c r="BX275" s="142"/>
      <c r="BY275" s="142"/>
      <c r="BZ275" s="142"/>
      <c r="CA275" s="142"/>
      <c r="CB275" s="142"/>
      <c r="CC275" s="142"/>
      <c r="CD275" s="142"/>
      <c r="CE275" s="142"/>
      <c r="CF275" s="142"/>
      <c r="CG275" s="142"/>
      <c r="CH275" s="142"/>
      <c r="CI275" s="142"/>
      <c r="CJ275" s="142"/>
      <c r="CK275" s="142"/>
      <c r="CL275" s="142"/>
      <c r="CM275" s="142"/>
      <c r="CN275" s="142"/>
      <c r="CO275" s="142"/>
      <c r="CP275" s="142"/>
      <c r="CQ275" s="142"/>
      <c r="CR275" s="142"/>
      <c r="CS275" s="142"/>
      <c r="CT275" s="142"/>
      <c r="CU275" s="142"/>
      <c r="CV275" s="142"/>
      <c r="CW275" s="142"/>
      <c r="CX275" s="142"/>
      <c r="CY275" s="142"/>
      <c r="CZ275" s="142"/>
      <c r="DA275" s="142"/>
      <c r="DB275" s="142"/>
      <c r="DC275" s="142"/>
      <c r="DD275" s="142"/>
      <c r="DE275" s="142"/>
      <c r="DF275" s="142"/>
      <c r="DG275" s="142"/>
      <c r="DH275" s="142"/>
      <c r="DI275" s="142"/>
      <c r="DJ275" s="142"/>
      <c r="DK275" s="142"/>
      <c r="DL275" s="142"/>
      <c r="DM275" s="142"/>
      <c r="DN275" s="142"/>
    </row>
    <row r="276" spans="1:118" s="137" customFormat="1" ht="39.75" customHeight="1" outlineLevel="1" x14ac:dyDescent="0.25">
      <c r="A276" s="133"/>
      <c r="B276" s="134" t="s">
        <v>20</v>
      </c>
      <c r="C276" s="135">
        <f t="shared" si="129"/>
        <v>67532.800000000003</v>
      </c>
      <c r="D276" s="136">
        <f>D277</f>
        <v>67532.800000000003</v>
      </c>
      <c r="E276" s="136">
        <f t="shared" ref="E276:L276" si="133">E277</f>
        <v>0</v>
      </c>
      <c r="F276" s="136">
        <f t="shared" si="133"/>
        <v>0</v>
      </c>
      <c r="G276" s="136">
        <f t="shared" si="133"/>
        <v>0</v>
      </c>
      <c r="H276" s="136">
        <f t="shared" si="131"/>
        <v>64919.7</v>
      </c>
      <c r="I276" s="136">
        <f t="shared" si="133"/>
        <v>64919.7</v>
      </c>
      <c r="J276" s="136">
        <f t="shared" si="133"/>
        <v>0</v>
      </c>
      <c r="K276" s="136">
        <f t="shared" si="133"/>
        <v>0</v>
      </c>
      <c r="L276" s="136">
        <f t="shared" si="133"/>
        <v>0</v>
      </c>
      <c r="M276" s="135">
        <f t="shared" si="125"/>
        <v>96.1</v>
      </c>
      <c r="N276" s="135">
        <f t="shared" si="119"/>
        <v>2613.1</v>
      </c>
      <c r="O276" s="135">
        <f t="shared" si="107"/>
        <v>96.1</v>
      </c>
      <c r="P276" s="135">
        <f t="shared" si="108"/>
        <v>2613.1</v>
      </c>
      <c r="Q276" s="135" t="str">
        <f t="shared" si="132"/>
        <v>-</v>
      </c>
      <c r="R276" s="135">
        <f t="shared" si="128"/>
        <v>0</v>
      </c>
      <c r="S276" s="135" t="str">
        <f t="shared" si="121"/>
        <v>-</v>
      </c>
      <c r="T276" s="135">
        <f t="shared" si="120"/>
        <v>0</v>
      </c>
      <c r="U276" s="159"/>
      <c r="V276" s="92"/>
      <c r="W276" s="217"/>
      <c r="X276" s="142"/>
      <c r="Y276" s="143"/>
      <c r="Z276" s="143"/>
      <c r="AA276" s="142"/>
      <c r="AB276" s="219"/>
      <c r="AC276" s="142"/>
      <c r="AD276" s="142"/>
      <c r="AE276" s="142"/>
      <c r="AF276" s="142"/>
      <c r="AG276" s="142"/>
      <c r="AH276" s="142"/>
      <c r="AI276" s="142"/>
      <c r="AJ276" s="142"/>
      <c r="AK276" s="142"/>
      <c r="AL276" s="142"/>
      <c r="AM276" s="142"/>
      <c r="AN276" s="142"/>
      <c r="AO276" s="142"/>
      <c r="AP276" s="142"/>
      <c r="AQ276" s="142"/>
      <c r="AR276" s="142"/>
      <c r="AS276" s="142"/>
      <c r="AT276" s="142"/>
      <c r="AU276" s="142"/>
      <c r="AV276" s="142"/>
      <c r="AW276" s="142"/>
      <c r="AX276" s="142"/>
      <c r="AY276" s="142"/>
      <c r="AZ276" s="142"/>
      <c r="BA276" s="142"/>
      <c r="BB276" s="142"/>
      <c r="BC276" s="142"/>
      <c r="BD276" s="142"/>
      <c r="BE276" s="142"/>
      <c r="BF276" s="142"/>
      <c r="BG276" s="142"/>
      <c r="BH276" s="142"/>
      <c r="BI276" s="142"/>
      <c r="BJ276" s="142"/>
      <c r="BK276" s="142"/>
      <c r="BL276" s="142"/>
      <c r="BM276" s="142"/>
      <c r="BN276" s="142"/>
      <c r="BO276" s="142"/>
      <c r="BP276" s="142"/>
      <c r="BQ276" s="142"/>
      <c r="BR276" s="142"/>
      <c r="BS276" s="142"/>
      <c r="BT276" s="142"/>
      <c r="BU276" s="142"/>
      <c r="BV276" s="142"/>
      <c r="BW276" s="142"/>
      <c r="BX276" s="142"/>
      <c r="BY276" s="142"/>
      <c r="BZ276" s="142"/>
      <c r="CA276" s="142"/>
      <c r="CB276" s="142"/>
      <c r="CC276" s="142"/>
      <c r="CD276" s="142"/>
      <c r="CE276" s="142"/>
      <c r="CF276" s="142"/>
      <c r="CG276" s="142"/>
      <c r="CH276" s="142"/>
      <c r="CI276" s="142"/>
      <c r="CJ276" s="142"/>
      <c r="CK276" s="142"/>
      <c r="CL276" s="142"/>
      <c r="CM276" s="142"/>
      <c r="CN276" s="142"/>
      <c r="CO276" s="142"/>
      <c r="CP276" s="142"/>
      <c r="CQ276" s="142"/>
      <c r="CR276" s="142"/>
      <c r="CS276" s="142"/>
      <c r="CT276" s="142"/>
      <c r="CU276" s="142"/>
      <c r="CV276" s="142"/>
      <c r="CW276" s="142"/>
      <c r="CX276" s="142"/>
      <c r="CY276" s="142"/>
      <c r="CZ276" s="142"/>
      <c r="DA276" s="142"/>
      <c r="DB276" s="142"/>
      <c r="DC276" s="142"/>
      <c r="DD276" s="142"/>
      <c r="DE276" s="142"/>
      <c r="DF276" s="142"/>
      <c r="DG276" s="142"/>
      <c r="DH276" s="142"/>
      <c r="DI276" s="142"/>
      <c r="DJ276" s="142"/>
      <c r="DK276" s="142"/>
      <c r="DL276" s="142"/>
      <c r="DM276" s="142"/>
      <c r="DN276" s="142"/>
    </row>
    <row r="277" spans="1:118" s="38" customFormat="1" ht="72.75" customHeight="1" outlineLevel="2" collapsed="1" x14ac:dyDescent="0.25">
      <c r="A277" s="145" t="s">
        <v>114</v>
      </c>
      <c r="B277" s="146" t="s">
        <v>456</v>
      </c>
      <c r="C277" s="140">
        <f t="shared" si="129"/>
        <v>67532.800000000003</v>
      </c>
      <c r="D277" s="140">
        <f>D278+D279+D280+D281</f>
        <v>67532.800000000003</v>
      </c>
      <c r="E277" s="140">
        <f t="shared" ref="E277:L277" si="134">E278+E279+E280+E281</f>
        <v>0</v>
      </c>
      <c r="F277" s="140">
        <f t="shared" si="134"/>
        <v>0</v>
      </c>
      <c r="G277" s="140">
        <f t="shared" si="134"/>
        <v>0</v>
      </c>
      <c r="H277" s="140">
        <f t="shared" si="131"/>
        <v>64919.7</v>
      </c>
      <c r="I277" s="140">
        <f t="shared" si="134"/>
        <v>64919.7</v>
      </c>
      <c r="J277" s="140">
        <f t="shared" si="134"/>
        <v>0</v>
      </c>
      <c r="K277" s="140">
        <f t="shared" si="134"/>
        <v>0</v>
      </c>
      <c r="L277" s="140">
        <f t="shared" si="134"/>
        <v>0</v>
      </c>
      <c r="M277" s="147">
        <f t="shared" si="125"/>
        <v>96.1</v>
      </c>
      <c r="N277" s="147">
        <f t="shared" si="119"/>
        <v>2613.1</v>
      </c>
      <c r="O277" s="147">
        <f t="shared" si="107"/>
        <v>96.1</v>
      </c>
      <c r="P277" s="147">
        <f t="shared" si="108"/>
        <v>2613.1</v>
      </c>
      <c r="Q277" s="147" t="str">
        <f t="shared" si="132"/>
        <v>-</v>
      </c>
      <c r="R277" s="147">
        <f t="shared" si="128"/>
        <v>0</v>
      </c>
      <c r="S277" s="147" t="str">
        <f t="shared" si="121"/>
        <v>-</v>
      </c>
      <c r="T277" s="147">
        <f t="shared" si="120"/>
        <v>0</v>
      </c>
      <c r="U277" s="163"/>
      <c r="V277" s="92"/>
      <c r="W277" s="217"/>
      <c r="X277" s="142"/>
      <c r="Y277" s="143"/>
      <c r="Z277" s="143"/>
      <c r="AA277" s="142"/>
      <c r="AB277" s="219"/>
      <c r="AC277" s="142"/>
      <c r="AD277" s="142"/>
      <c r="AE277" s="142"/>
      <c r="AF277" s="142"/>
      <c r="AG277" s="142"/>
      <c r="AH277" s="142"/>
      <c r="AI277" s="142"/>
      <c r="AJ277" s="142"/>
      <c r="AK277" s="142"/>
      <c r="AL277" s="142"/>
      <c r="AM277" s="142"/>
      <c r="AN277" s="142"/>
      <c r="AO277" s="142"/>
      <c r="AP277" s="142"/>
      <c r="AQ277" s="142"/>
      <c r="AR277" s="142"/>
      <c r="AS277" s="142"/>
      <c r="AT277" s="142"/>
      <c r="AU277" s="142"/>
      <c r="AV277" s="142"/>
      <c r="AW277" s="142"/>
      <c r="AX277" s="142"/>
      <c r="AY277" s="142"/>
      <c r="AZ277" s="142"/>
      <c r="BA277" s="142"/>
      <c r="BB277" s="142"/>
      <c r="BC277" s="142"/>
      <c r="BD277" s="142"/>
      <c r="BE277" s="142"/>
      <c r="BF277" s="142"/>
      <c r="BG277" s="142"/>
      <c r="BH277" s="142"/>
      <c r="BI277" s="142"/>
      <c r="BJ277" s="142"/>
      <c r="BK277" s="142"/>
      <c r="BL277" s="142"/>
      <c r="BM277" s="142"/>
      <c r="BN277" s="142"/>
      <c r="BO277" s="142"/>
      <c r="BP277" s="142"/>
      <c r="BQ277" s="142"/>
      <c r="BR277" s="142"/>
      <c r="BS277" s="142"/>
      <c r="BT277" s="142"/>
      <c r="BU277" s="142"/>
      <c r="BV277" s="142"/>
      <c r="BW277" s="142"/>
      <c r="BX277" s="142"/>
      <c r="BY277" s="142"/>
      <c r="BZ277" s="142"/>
      <c r="CA277" s="142"/>
      <c r="CB277" s="142"/>
      <c r="CC277" s="142"/>
      <c r="CD277" s="142"/>
      <c r="CE277" s="142"/>
      <c r="CF277" s="142"/>
      <c r="CG277" s="142"/>
      <c r="CH277" s="142"/>
      <c r="CI277" s="142"/>
      <c r="CJ277" s="142"/>
      <c r="CK277" s="142"/>
      <c r="CL277" s="142"/>
      <c r="CM277" s="142"/>
      <c r="CN277" s="142"/>
      <c r="CO277" s="142"/>
      <c r="CP277" s="142"/>
      <c r="CQ277" s="142"/>
      <c r="CR277" s="142"/>
      <c r="CS277" s="142"/>
      <c r="CT277" s="142"/>
      <c r="CU277" s="142"/>
      <c r="CV277" s="142"/>
      <c r="CW277" s="142"/>
      <c r="CX277" s="142"/>
      <c r="CY277" s="142"/>
      <c r="CZ277" s="142"/>
      <c r="DA277" s="142"/>
      <c r="DB277" s="142"/>
      <c r="DC277" s="142"/>
      <c r="DD277" s="142"/>
      <c r="DE277" s="142"/>
      <c r="DF277" s="142"/>
      <c r="DG277" s="142"/>
      <c r="DH277" s="142"/>
      <c r="DI277" s="142"/>
      <c r="DJ277" s="142"/>
      <c r="DK277" s="142"/>
      <c r="DL277" s="142"/>
      <c r="DM277" s="142"/>
      <c r="DN277" s="142"/>
    </row>
    <row r="278" spans="1:118" s="38" customFormat="1" ht="20.25" hidden="1" outlineLevel="3" x14ac:dyDescent="0.25">
      <c r="A278" s="149" t="s">
        <v>200</v>
      </c>
      <c r="B278" s="146" t="s">
        <v>249</v>
      </c>
      <c r="C278" s="140">
        <f t="shared" si="129"/>
        <v>36300.199999999997</v>
      </c>
      <c r="D278" s="140">
        <v>36300.199999999997</v>
      </c>
      <c r="E278" s="140">
        <v>0</v>
      </c>
      <c r="F278" s="140">
        <v>0</v>
      </c>
      <c r="G278" s="140">
        <v>0</v>
      </c>
      <c r="H278" s="140">
        <f t="shared" si="131"/>
        <v>35374.300000000003</v>
      </c>
      <c r="I278" s="140">
        <v>35374.300000000003</v>
      </c>
      <c r="J278" s="140">
        <v>0</v>
      </c>
      <c r="K278" s="140">
        <v>0</v>
      </c>
      <c r="L278" s="140">
        <v>0</v>
      </c>
      <c r="M278" s="147">
        <f t="shared" si="125"/>
        <v>97.4</v>
      </c>
      <c r="N278" s="147">
        <f t="shared" si="119"/>
        <v>925.9</v>
      </c>
      <c r="O278" s="147">
        <f t="shared" si="107"/>
        <v>97.4</v>
      </c>
      <c r="P278" s="147">
        <f t="shared" si="108"/>
        <v>925.9</v>
      </c>
      <c r="Q278" s="147" t="str">
        <f t="shared" si="132"/>
        <v>-</v>
      </c>
      <c r="R278" s="147">
        <f t="shared" si="128"/>
        <v>0</v>
      </c>
      <c r="S278" s="147" t="str">
        <f t="shared" si="121"/>
        <v>-</v>
      </c>
      <c r="T278" s="147">
        <f t="shared" si="120"/>
        <v>0</v>
      </c>
      <c r="U278" s="163"/>
      <c r="V278" s="92"/>
      <c r="W278" s="217"/>
      <c r="X278" s="142"/>
      <c r="Y278" s="143"/>
      <c r="Z278" s="143"/>
      <c r="AA278" s="142"/>
      <c r="AB278" s="219"/>
      <c r="AC278" s="142"/>
      <c r="AD278" s="142"/>
      <c r="AE278" s="142"/>
      <c r="AF278" s="142"/>
      <c r="AG278" s="142"/>
      <c r="AH278" s="142"/>
      <c r="AI278" s="142"/>
      <c r="AJ278" s="142"/>
      <c r="AK278" s="142"/>
      <c r="AL278" s="142"/>
      <c r="AM278" s="142"/>
      <c r="AN278" s="142"/>
      <c r="AO278" s="142"/>
      <c r="AP278" s="142"/>
      <c r="AQ278" s="142"/>
      <c r="AR278" s="142"/>
      <c r="AS278" s="142"/>
      <c r="AT278" s="142"/>
      <c r="AU278" s="142"/>
      <c r="AV278" s="142"/>
      <c r="AW278" s="142"/>
      <c r="AX278" s="142"/>
      <c r="AY278" s="142"/>
      <c r="AZ278" s="142"/>
      <c r="BA278" s="142"/>
      <c r="BB278" s="142"/>
      <c r="BC278" s="142"/>
      <c r="BD278" s="142"/>
      <c r="BE278" s="142"/>
      <c r="BF278" s="142"/>
      <c r="BG278" s="142"/>
      <c r="BH278" s="142"/>
      <c r="BI278" s="142"/>
      <c r="BJ278" s="142"/>
      <c r="BK278" s="142"/>
      <c r="BL278" s="142"/>
      <c r="BM278" s="142"/>
      <c r="BN278" s="142"/>
      <c r="BO278" s="142"/>
      <c r="BP278" s="142"/>
      <c r="BQ278" s="142"/>
      <c r="BR278" s="142"/>
      <c r="BS278" s="142"/>
      <c r="BT278" s="142"/>
      <c r="BU278" s="142"/>
      <c r="BV278" s="142"/>
      <c r="BW278" s="142"/>
      <c r="BX278" s="142"/>
      <c r="BY278" s="142"/>
      <c r="BZ278" s="142"/>
      <c r="CA278" s="142"/>
      <c r="CB278" s="142"/>
      <c r="CC278" s="142"/>
      <c r="CD278" s="142"/>
      <c r="CE278" s="142"/>
      <c r="CF278" s="142"/>
      <c r="CG278" s="142"/>
      <c r="CH278" s="142"/>
      <c r="CI278" s="142"/>
      <c r="CJ278" s="142"/>
      <c r="CK278" s="142"/>
      <c r="CL278" s="142"/>
      <c r="CM278" s="142"/>
      <c r="CN278" s="142"/>
      <c r="CO278" s="142"/>
      <c r="CP278" s="142"/>
      <c r="CQ278" s="142"/>
      <c r="CR278" s="142"/>
      <c r="CS278" s="142"/>
      <c r="CT278" s="142"/>
      <c r="CU278" s="142"/>
      <c r="CV278" s="142"/>
      <c r="CW278" s="142"/>
      <c r="CX278" s="142"/>
      <c r="CY278" s="142"/>
      <c r="CZ278" s="142"/>
      <c r="DA278" s="142"/>
      <c r="DB278" s="142"/>
      <c r="DC278" s="142"/>
      <c r="DD278" s="142"/>
      <c r="DE278" s="142"/>
      <c r="DF278" s="142"/>
      <c r="DG278" s="142"/>
      <c r="DH278" s="142"/>
      <c r="DI278" s="142"/>
      <c r="DJ278" s="142"/>
      <c r="DK278" s="142"/>
      <c r="DL278" s="142"/>
      <c r="DM278" s="142"/>
      <c r="DN278" s="142"/>
    </row>
    <row r="279" spans="1:118" s="38" customFormat="1" ht="20.25" hidden="1" outlineLevel="3" x14ac:dyDescent="0.25">
      <c r="A279" s="149" t="s">
        <v>201</v>
      </c>
      <c r="B279" s="146" t="s">
        <v>250</v>
      </c>
      <c r="C279" s="140">
        <f t="shared" si="129"/>
        <v>25035</v>
      </c>
      <c r="D279" s="140">
        <v>25035</v>
      </c>
      <c r="E279" s="140">
        <v>0</v>
      </c>
      <c r="F279" s="140">
        <v>0</v>
      </c>
      <c r="G279" s="140">
        <v>0</v>
      </c>
      <c r="H279" s="140">
        <f t="shared" si="131"/>
        <v>23418.5</v>
      </c>
      <c r="I279" s="140">
        <v>23418.5</v>
      </c>
      <c r="J279" s="140">
        <v>0</v>
      </c>
      <c r="K279" s="140">
        <v>0</v>
      </c>
      <c r="L279" s="140">
        <v>0</v>
      </c>
      <c r="M279" s="147">
        <f t="shared" si="125"/>
        <v>93.5</v>
      </c>
      <c r="N279" s="147">
        <f t="shared" si="119"/>
        <v>1616.5</v>
      </c>
      <c r="O279" s="147">
        <f t="shared" si="107"/>
        <v>93.5</v>
      </c>
      <c r="P279" s="147">
        <f t="shared" si="108"/>
        <v>1616.5</v>
      </c>
      <c r="Q279" s="147" t="str">
        <f t="shared" si="132"/>
        <v>-</v>
      </c>
      <c r="R279" s="147">
        <f t="shared" si="128"/>
        <v>0</v>
      </c>
      <c r="S279" s="147" t="str">
        <f t="shared" si="121"/>
        <v>-</v>
      </c>
      <c r="T279" s="147">
        <f t="shared" si="120"/>
        <v>0</v>
      </c>
      <c r="U279" s="163"/>
      <c r="V279" s="92"/>
      <c r="W279" s="217"/>
      <c r="X279" s="142"/>
      <c r="Y279" s="143"/>
      <c r="Z279" s="143"/>
      <c r="AA279" s="142"/>
      <c r="AB279" s="219"/>
      <c r="AC279" s="142"/>
      <c r="AD279" s="142"/>
      <c r="AE279" s="142"/>
      <c r="AF279" s="142"/>
      <c r="AG279" s="142"/>
      <c r="AH279" s="142"/>
      <c r="AI279" s="142"/>
      <c r="AJ279" s="142"/>
      <c r="AK279" s="142"/>
      <c r="AL279" s="142"/>
      <c r="AM279" s="142"/>
      <c r="AN279" s="142"/>
      <c r="AO279" s="142"/>
      <c r="AP279" s="142"/>
      <c r="AQ279" s="142"/>
      <c r="AR279" s="142"/>
      <c r="AS279" s="142"/>
      <c r="AT279" s="142"/>
      <c r="AU279" s="142"/>
      <c r="AV279" s="142"/>
      <c r="AW279" s="142"/>
      <c r="AX279" s="142"/>
      <c r="AY279" s="142"/>
      <c r="AZ279" s="142"/>
      <c r="BA279" s="142"/>
      <c r="BB279" s="142"/>
      <c r="BC279" s="142"/>
      <c r="BD279" s="142"/>
      <c r="BE279" s="142"/>
      <c r="BF279" s="142"/>
      <c r="BG279" s="142"/>
      <c r="BH279" s="142"/>
      <c r="BI279" s="142"/>
      <c r="BJ279" s="142"/>
      <c r="BK279" s="142"/>
      <c r="BL279" s="142"/>
      <c r="BM279" s="142"/>
      <c r="BN279" s="142"/>
      <c r="BO279" s="142"/>
      <c r="BP279" s="142"/>
      <c r="BQ279" s="142"/>
      <c r="BR279" s="142"/>
      <c r="BS279" s="142"/>
      <c r="BT279" s="142"/>
      <c r="BU279" s="142"/>
      <c r="BV279" s="142"/>
      <c r="BW279" s="142"/>
      <c r="BX279" s="142"/>
      <c r="BY279" s="142"/>
      <c r="BZ279" s="142"/>
      <c r="CA279" s="142"/>
      <c r="CB279" s="142"/>
      <c r="CC279" s="142"/>
      <c r="CD279" s="142"/>
      <c r="CE279" s="142"/>
      <c r="CF279" s="142"/>
      <c r="CG279" s="142"/>
      <c r="CH279" s="142"/>
      <c r="CI279" s="142"/>
      <c r="CJ279" s="142"/>
      <c r="CK279" s="142"/>
      <c r="CL279" s="142"/>
      <c r="CM279" s="142"/>
      <c r="CN279" s="142"/>
      <c r="CO279" s="142"/>
      <c r="CP279" s="142"/>
      <c r="CQ279" s="142"/>
      <c r="CR279" s="142"/>
      <c r="CS279" s="142"/>
      <c r="CT279" s="142"/>
      <c r="CU279" s="142"/>
      <c r="CV279" s="142"/>
      <c r="CW279" s="142"/>
      <c r="CX279" s="142"/>
      <c r="CY279" s="142"/>
      <c r="CZ279" s="142"/>
      <c r="DA279" s="142"/>
      <c r="DB279" s="142"/>
      <c r="DC279" s="142"/>
      <c r="DD279" s="142"/>
      <c r="DE279" s="142"/>
      <c r="DF279" s="142"/>
      <c r="DG279" s="142"/>
      <c r="DH279" s="142"/>
      <c r="DI279" s="142"/>
      <c r="DJ279" s="142"/>
      <c r="DK279" s="142"/>
      <c r="DL279" s="142"/>
      <c r="DM279" s="142"/>
      <c r="DN279" s="142"/>
    </row>
    <row r="280" spans="1:118" s="38" customFormat="1" ht="20.25" hidden="1" outlineLevel="3" x14ac:dyDescent="0.25">
      <c r="A280" s="149" t="s">
        <v>202</v>
      </c>
      <c r="B280" s="146" t="s">
        <v>251</v>
      </c>
      <c r="C280" s="140">
        <f t="shared" si="129"/>
        <v>4558.6000000000004</v>
      </c>
      <c r="D280" s="140">
        <v>4558.6000000000004</v>
      </c>
      <c r="E280" s="140">
        <v>0</v>
      </c>
      <c r="F280" s="140">
        <v>0</v>
      </c>
      <c r="G280" s="140">
        <v>0</v>
      </c>
      <c r="H280" s="140">
        <f t="shared" si="131"/>
        <v>4487.8999999999996</v>
      </c>
      <c r="I280" s="140">
        <v>4487.8999999999996</v>
      </c>
      <c r="J280" s="140">
        <v>0</v>
      </c>
      <c r="K280" s="140">
        <v>0</v>
      </c>
      <c r="L280" s="140">
        <v>0</v>
      </c>
      <c r="M280" s="147">
        <f t="shared" si="125"/>
        <v>98.4</v>
      </c>
      <c r="N280" s="147">
        <f t="shared" si="119"/>
        <v>70.7</v>
      </c>
      <c r="O280" s="147">
        <f t="shared" si="107"/>
        <v>98.4</v>
      </c>
      <c r="P280" s="147">
        <f t="shared" si="108"/>
        <v>70.7</v>
      </c>
      <c r="Q280" s="147" t="str">
        <f t="shared" si="132"/>
        <v>-</v>
      </c>
      <c r="R280" s="147">
        <f t="shared" si="128"/>
        <v>0</v>
      </c>
      <c r="S280" s="147" t="str">
        <f t="shared" si="121"/>
        <v>-</v>
      </c>
      <c r="T280" s="147">
        <f t="shared" si="120"/>
        <v>0</v>
      </c>
      <c r="U280" s="163"/>
      <c r="V280" s="92"/>
      <c r="W280" s="217"/>
      <c r="X280" s="142"/>
      <c r="Y280" s="143"/>
      <c r="Z280" s="143"/>
      <c r="AA280" s="142"/>
      <c r="AB280" s="219"/>
      <c r="AC280" s="142"/>
      <c r="AD280" s="142"/>
      <c r="AE280" s="142"/>
      <c r="AF280" s="142"/>
      <c r="AG280" s="142"/>
      <c r="AH280" s="142"/>
      <c r="AI280" s="142"/>
      <c r="AJ280" s="142"/>
      <c r="AK280" s="142"/>
      <c r="AL280" s="142"/>
      <c r="AM280" s="142"/>
      <c r="AN280" s="142"/>
      <c r="AO280" s="142"/>
      <c r="AP280" s="142"/>
      <c r="AQ280" s="142"/>
      <c r="AR280" s="142"/>
      <c r="AS280" s="142"/>
      <c r="AT280" s="142"/>
      <c r="AU280" s="142"/>
      <c r="AV280" s="142"/>
      <c r="AW280" s="142"/>
      <c r="AX280" s="142"/>
      <c r="AY280" s="142"/>
      <c r="AZ280" s="142"/>
      <c r="BA280" s="142"/>
      <c r="BB280" s="142"/>
      <c r="BC280" s="142"/>
      <c r="BD280" s="142"/>
      <c r="BE280" s="142"/>
      <c r="BF280" s="142"/>
      <c r="BG280" s="142"/>
      <c r="BH280" s="142"/>
      <c r="BI280" s="142"/>
      <c r="BJ280" s="142"/>
      <c r="BK280" s="142"/>
      <c r="BL280" s="142"/>
      <c r="BM280" s="142"/>
      <c r="BN280" s="142"/>
      <c r="BO280" s="142"/>
      <c r="BP280" s="142"/>
      <c r="BQ280" s="142"/>
      <c r="BR280" s="142"/>
      <c r="BS280" s="142"/>
      <c r="BT280" s="142"/>
      <c r="BU280" s="142"/>
      <c r="BV280" s="142"/>
      <c r="BW280" s="142"/>
      <c r="BX280" s="142"/>
      <c r="BY280" s="142"/>
      <c r="BZ280" s="142"/>
      <c r="CA280" s="142"/>
      <c r="CB280" s="142"/>
      <c r="CC280" s="142"/>
      <c r="CD280" s="142"/>
      <c r="CE280" s="142"/>
      <c r="CF280" s="142"/>
      <c r="CG280" s="142"/>
      <c r="CH280" s="142"/>
      <c r="CI280" s="142"/>
      <c r="CJ280" s="142"/>
      <c r="CK280" s="142"/>
      <c r="CL280" s="142"/>
      <c r="CM280" s="142"/>
      <c r="CN280" s="142"/>
      <c r="CO280" s="142"/>
      <c r="CP280" s="142"/>
      <c r="CQ280" s="142"/>
      <c r="CR280" s="142"/>
      <c r="CS280" s="142"/>
      <c r="CT280" s="142"/>
      <c r="CU280" s="142"/>
      <c r="CV280" s="142"/>
      <c r="CW280" s="142"/>
      <c r="CX280" s="142"/>
      <c r="CY280" s="142"/>
      <c r="CZ280" s="142"/>
      <c r="DA280" s="142"/>
      <c r="DB280" s="142"/>
      <c r="DC280" s="142"/>
      <c r="DD280" s="142"/>
      <c r="DE280" s="142"/>
      <c r="DF280" s="142"/>
      <c r="DG280" s="142"/>
      <c r="DH280" s="142"/>
      <c r="DI280" s="142"/>
      <c r="DJ280" s="142"/>
      <c r="DK280" s="142"/>
      <c r="DL280" s="142"/>
      <c r="DM280" s="142"/>
      <c r="DN280" s="142"/>
    </row>
    <row r="281" spans="1:118" s="38" customFormat="1" ht="20.25" hidden="1" outlineLevel="3" x14ac:dyDescent="0.25">
      <c r="A281" s="149" t="s">
        <v>252</v>
      </c>
      <c r="B281" s="146" t="s">
        <v>92</v>
      </c>
      <c r="C281" s="140">
        <f t="shared" si="129"/>
        <v>1639</v>
      </c>
      <c r="D281" s="140">
        <v>1639</v>
      </c>
      <c r="E281" s="140">
        <v>0</v>
      </c>
      <c r="F281" s="140">
        <v>0</v>
      </c>
      <c r="G281" s="140">
        <v>0</v>
      </c>
      <c r="H281" s="140">
        <f t="shared" si="131"/>
        <v>1639</v>
      </c>
      <c r="I281" s="140">
        <v>1639</v>
      </c>
      <c r="J281" s="140">
        <v>0</v>
      </c>
      <c r="K281" s="140">
        <v>0</v>
      </c>
      <c r="L281" s="140">
        <v>0</v>
      </c>
      <c r="M281" s="147">
        <f t="shared" si="125"/>
        <v>100</v>
      </c>
      <c r="N281" s="147">
        <f t="shared" ref="N281:N314" si="135">C281-H281</f>
        <v>0</v>
      </c>
      <c r="O281" s="147">
        <f t="shared" si="107"/>
        <v>100</v>
      </c>
      <c r="P281" s="147">
        <f t="shared" si="108"/>
        <v>0</v>
      </c>
      <c r="Q281" s="147" t="str">
        <f t="shared" si="132"/>
        <v>-</v>
      </c>
      <c r="R281" s="147">
        <f t="shared" si="128"/>
        <v>0</v>
      </c>
      <c r="S281" s="147" t="str">
        <f t="shared" si="121"/>
        <v>-</v>
      </c>
      <c r="T281" s="147">
        <f t="shared" ref="T281:T314" si="136">F281-K281</f>
        <v>0</v>
      </c>
      <c r="U281" s="163"/>
      <c r="V281" s="92"/>
      <c r="W281" s="217"/>
      <c r="X281" s="142"/>
      <c r="Y281" s="143"/>
      <c r="Z281" s="143"/>
      <c r="AA281" s="142"/>
      <c r="AB281" s="219"/>
      <c r="AC281" s="142"/>
      <c r="AD281" s="142"/>
      <c r="AE281" s="142"/>
      <c r="AF281" s="142"/>
      <c r="AG281" s="142"/>
      <c r="AH281" s="142"/>
      <c r="AI281" s="142"/>
      <c r="AJ281" s="142"/>
      <c r="AK281" s="142"/>
      <c r="AL281" s="142"/>
      <c r="AM281" s="142"/>
      <c r="AN281" s="142"/>
      <c r="AO281" s="142"/>
      <c r="AP281" s="142"/>
      <c r="AQ281" s="142"/>
      <c r="AR281" s="142"/>
      <c r="AS281" s="142"/>
      <c r="AT281" s="142"/>
      <c r="AU281" s="142"/>
      <c r="AV281" s="142"/>
      <c r="AW281" s="142"/>
      <c r="AX281" s="142"/>
      <c r="AY281" s="142"/>
      <c r="AZ281" s="142"/>
      <c r="BA281" s="142"/>
      <c r="BB281" s="142"/>
      <c r="BC281" s="142"/>
      <c r="BD281" s="142"/>
      <c r="BE281" s="142"/>
      <c r="BF281" s="142"/>
      <c r="BG281" s="142"/>
      <c r="BH281" s="142"/>
      <c r="BI281" s="142"/>
      <c r="BJ281" s="142"/>
      <c r="BK281" s="142"/>
      <c r="BL281" s="142"/>
      <c r="BM281" s="142"/>
      <c r="BN281" s="142"/>
      <c r="BO281" s="142"/>
      <c r="BP281" s="142"/>
      <c r="BQ281" s="142"/>
      <c r="BR281" s="142"/>
      <c r="BS281" s="142"/>
      <c r="BT281" s="142"/>
      <c r="BU281" s="142"/>
      <c r="BV281" s="142"/>
      <c r="BW281" s="142"/>
      <c r="BX281" s="142"/>
      <c r="BY281" s="142"/>
      <c r="BZ281" s="142"/>
      <c r="CA281" s="142"/>
      <c r="CB281" s="142"/>
      <c r="CC281" s="142"/>
      <c r="CD281" s="142"/>
      <c r="CE281" s="142"/>
      <c r="CF281" s="142"/>
      <c r="CG281" s="142"/>
      <c r="CH281" s="142"/>
      <c r="CI281" s="142"/>
      <c r="CJ281" s="142"/>
      <c r="CK281" s="142"/>
      <c r="CL281" s="142"/>
      <c r="CM281" s="142"/>
      <c r="CN281" s="142"/>
      <c r="CO281" s="142"/>
      <c r="CP281" s="142"/>
      <c r="CQ281" s="142"/>
      <c r="CR281" s="142"/>
      <c r="CS281" s="142"/>
      <c r="CT281" s="142"/>
      <c r="CU281" s="142"/>
      <c r="CV281" s="142"/>
      <c r="CW281" s="142"/>
      <c r="CX281" s="142"/>
      <c r="CY281" s="142"/>
      <c r="CZ281" s="142"/>
      <c r="DA281" s="142"/>
      <c r="DB281" s="142"/>
      <c r="DC281" s="142"/>
      <c r="DD281" s="142"/>
      <c r="DE281" s="142"/>
      <c r="DF281" s="142"/>
      <c r="DG281" s="142"/>
      <c r="DH281" s="142"/>
      <c r="DI281" s="142"/>
      <c r="DJ281" s="142"/>
      <c r="DK281" s="142"/>
      <c r="DL281" s="142"/>
      <c r="DM281" s="142"/>
      <c r="DN281" s="142"/>
    </row>
    <row r="282" spans="1:118" s="137" customFormat="1" ht="45" customHeight="1" outlineLevel="1" x14ac:dyDescent="0.25">
      <c r="A282" s="150"/>
      <c r="B282" s="134" t="s">
        <v>93</v>
      </c>
      <c r="C282" s="135">
        <f t="shared" si="129"/>
        <v>53241.7</v>
      </c>
      <c r="D282" s="136">
        <f>D283</f>
        <v>53241.7</v>
      </c>
      <c r="E282" s="136">
        <f>E283</f>
        <v>0</v>
      </c>
      <c r="F282" s="136">
        <f>F283</f>
        <v>0</v>
      </c>
      <c r="G282" s="136">
        <f>SUM(G283:G285)</f>
        <v>0</v>
      </c>
      <c r="H282" s="135">
        <f t="shared" si="131"/>
        <v>53241.5</v>
      </c>
      <c r="I282" s="136">
        <f>I283</f>
        <v>53241.5</v>
      </c>
      <c r="J282" s="136">
        <f>J283</f>
        <v>0</v>
      </c>
      <c r="K282" s="136">
        <f>K283</f>
        <v>0</v>
      </c>
      <c r="L282" s="136">
        <f>L283</f>
        <v>0</v>
      </c>
      <c r="M282" s="136">
        <f t="shared" si="125"/>
        <v>100</v>
      </c>
      <c r="N282" s="136">
        <f t="shared" si="135"/>
        <v>0.2</v>
      </c>
      <c r="O282" s="136">
        <f t="shared" si="107"/>
        <v>100</v>
      </c>
      <c r="P282" s="136">
        <f t="shared" si="108"/>
        <v>0.2</v>
      </c>
      <c r="Q282" s="136" t="str">
        <f t="shared" si="132"/>
        <v>-</v>
      </c>
      <c r="R282" s="136">
        <f t="shared" si="128"/>
        <v>0</v>
      </c>
      <c r="S282" s="136" t="str">
        <f t="shared" si="121"/>
        <v>-</v>
      </c>
      <c r="T282" s="136">
        <f t="shared" si="136"/>
        <v>0</v>
      </c>
      <c r="U282" s="348"/>
      <c r="V282" s="92"/>
      <c r="W282" s="217"/>
      <c r="X282" s="142"/>
      <c r="Y282" s="143"/>
      <c r="Z282" s="143"/>
      <c r="AA282" s="142"/>
      <c r="AB282" s="219"/>
      <c r="AC282" s="142"/>
      <c r="AD282" s="142"/>
      <c r="AE282" s="142"/>
      <c r="AF282" s="142"/>
      <c r="AG282" s="142"/>
      <c r="AH282" s="142"/>
      <c r="AI282" s="142"/>
      <c r="AJ282" s="142"/>
      <c r="AK282" s="142"/>
      <c r="AL282" s="142"/>
      <c r="AM282" s="142"/>
      <c r="AN282" s="142"/>
      <c r="AO282" s="142"/>
      <c r="AP282" s="142"/>
      <c r="AQ282" s="142"/>
      <c r="AR282" s="142"/>
      <c r="AS282" s="142"/>
      <c r="AT282" s="142"/>
      <c r="AU282" s="142"/>
      <c r="AV282" s="142"/>
      <c r="AW282" s="142"/>
      <c r="AX282" s="142"/>
      <c r="AY282" s="142"/>
      <c r="AZ282" s="142"/>
      <c r="BA282" s="142"/>
      <c r="BB282" s="142"/>
      <c r="BC282" s="142"/>
      <c r="BD282" s="142"/>
      <c r="BE282" s="142"/>
      <c r="BF282" s="142"/>
      <c r="BG282" s="142"/>
      <c r="BH282" s="142"/>
      <c r="BI282" s="142"/>
      <c r="BJ282" s="142"/>
      <c r="BK282" s="142"/>
      <c r="BL282" s="142"/>
      <c r="BM282" s="142"/>
      <c r="BN282" s="142"/>
      <c r="BO282" s="142"/>
      <c r="BP282" s="142"/>
      <c r="BQ282" s="142"/>
      <c r="BR282" s="142"/>
      <c r="BS282" s="142"/>
      <c r="BT282" s="142"/>
      <c r="BU282" s="142"/>
      <c r="BV282" s="142"/>
      <c r="BW282" s="142"/>
      <c r="BX282" s="142"/>
      <c r="BY282" s="142"/>
      <c r="BZ282" s="142"/>
      <c r="CA282" s="142"/>
      <c r="CB282" s="142"/>
      <c r="CC282" s="142"/>
      <c r="CD282" s="142"/>
      <c r="CE282" s="142"/>
      <c r="CF282" s="142"/>
      <c r="CG282" s="142"/>
      <c r="CH282" s="142"/>
      <c r="CI282" s="142"/>
      <c r="CJ282" s="142"/>
      <c r="CK282" s="142"/>
      <c r="CL282" s="142"/>
      <c r="CM282" s="142"/>
      <c r="CN282" s="142"/>
      <c r="CO282" s="142"/>
      <c r="CP282" s="142"/>
      <c r="CQ282" s="142"/>
      <c r="CR282" s="142"/>
      <c r="CS282" s="142"/>
      <c r="CT282" s="142"/>
      <c r="CU282" s="142"/>
      <c r="CV282" s="142"/>
      <c r="CW282" s="142"/>
      <c r="CX282" s="142"/>
      <c r="CY282" s="142"/>
      <c r="CZ282" s="142"/>
      <c r="DA282" s="142"/>
      <c r="DB282" s="142"/>
      <c r="DC282" s="142"/>
      <c r="DD282" s="142"/>
      <c r="DE282" s="142"/>
      <c r="DF282" s="142"/>
      <c r="DG282" s="142"/>
      <c r="DH282" s="142"/>
      <c r="DI282" s="142"/>
      <c r="DJ282" s="142"/>
      <c r="DK282" s="142"/>
      <c r="DL282" s="142"/>
      <c r="DM282" s="142"/>
      <c r="DN282" s="142"/>
    </row>
    <row r="283" spans="1:118" s="38" customFormat="1" ht="38.25" customHeight="1" outlineLevel="2" collapsed="1" x14ac:dyDescent="0.25">
      <c r="A283" s="151" t="s">
        <v>117</v>
      </c>
      <c r="B283" s="152" t="s">
        <v>457</v>
      </c>
      <c r="C283" s="147">
        <f t="shared" si="129"/>
        <v>53241.7</v>
      </c>
      <c r="D283" s="153">
        <f>D284+D285</f>
        <v>53241.7</v>
      </c>
      <c r="E283" s="153">
        <f t="shared" ref="E283:L283" si="137">E284+E285</f>
        <v>0</v>
      </c>
      <c r="F283" s="153">
        <f t="shared" si="137"/>
        <v>0</v>
      </c>
      <c r="G283" s="153">
        <f t="shared" si="137"/>
        <v>0</v>
      </c>
      <c r="H283" s="153">
        <f t="shared" si="131"/>
        <v>53241.5</v>
      </c>
      <c r="I283" s="153">
        <f t="shared" si="137"/>
        <v>53241.5</v>
      </c>
      <c r="J283" s="153">
        <f t="shared" si="137"/>
        <v>0</v>
      </c>
      <c r="K283" s="153">
        <f t="shared" si="137"/>
        <v>0</v>
      </c>
      <c r="L283" s="153">
        <f t="shared" si="137"/>
        <v>0</v>
      </c>
      <c r="M283" s="147">
        <f t="shared" si="125"/>
        <v>100</v>
      </c>
      <c r="N283" s="147">
        <f t="shared" si="135"/>
        <v>0.2</v>
      </c>
      <c r="O283" s="147">
        <f t="shared" si="107"/>
        <v>100</v>
      </c>
      <c r="P283" s="147">
        <f t="shared" si="108"/>
        <v>0.2</v>
      </c>
      <c r="Q283" s="147" t="str">
        <f t="shared" si="132"/>
        <v>-</v>
      </c>
      <c r="R283" s="147">
        <f t="shared" si="128"/>
        <v>0</v>
      </c>
      <c r="S283" s="147" t="str">
        <f t="shared" ref="S283:S314" si="138">IFERROR(K283/F283*100,"-")</f>
        <v>-</v>
      </c>
      <c r="T283" s="147">
        <f t="shared" si="136"/>
        <v>0</v>
      </c>
      <c r="U283" s="163"/>
      <c r="V283" s="92"/>
      <c r="W283" s="217"/>
      <c r="X283" s="142"/>
      <c r="Y283" s="143"/>
      <c r="Z283" s="143"/>
      <c r="AA283" s="142"/>
      <c r="AB283" s="219"/>
      <c r="AC283" s="142"/>
      <c r="AD283" s="142"/>
      <c r="AE283" s="142"/>
      <c r="AF283" s="142"/>
      <c r="AG283" s="142"/>
      <c r="AH283" s="142"/>
      <c r="AI283" s="142"/>
      <c r="AJ283" s="142"/>
      <c r="AK283" s="142"/>
      <c r="AL283" s="142"/>
      <c r="AM283" s="142"/>
      <c r="AN283" s="142"/>
      <c r="AO283" s="142"/>
      <c r="AP283" s="142"/>
      <c r="AQ283" s="142"/>
      <c r="AR283" s="142"/>
      <c r="AS283" s="142"/>
      <c r="AT283" s="142"/>
      <c r="AU283" s="142"/>
      <c r="AV283" s="142"/>
      <c r="AW283" s="142"/>
      <c r="AX283" s="142"/>
      <c r="AY283" s="142"/>
      <c r="AZ283" s="142"/>
      <c r="BA283" s="142"/>
      <c r="BB283" s="142"/>
      <c r="BC283" s="142"/>
      <c r="BD283" s="142"/>
      <c r="BE283" s="142"/>
      <c r="BF283" s="142"/>
      <c r="BG283" s="142"/>
      <c r="BH283" s="142"/>
      <c r="BI283" s="142"/>
      <c r="BJ283" s="142"/>
      <c r="BK283" s="142"/>
      <c r="BL283" s="142"/>
      <c r="BM283" s="142"/>
      <c r="BN283" s="142"/>
      <c r="BO283" s="142"/>
      <c r="BP283" s="142"/>
      <c r="BQ283" s="142"/>
      <c r="BR283" s="142"/>
      <c r="BS283" s="142"/>
      <c r="BT283" s="142"/>
      <c r="BU283" s="142"/>
      <c r="BV283" s="142"/>
      <c r="BW283" s="142"/>
      <c r="BX283" s="142"/>
      <c r="BY283" s="142"/>
      <c r="BZ283" s="142"/>
      <c r="CA283" s="142"/>
      <c r="CB283" s="142"/>
      <c r="CC283" s="142"/>
      <c r="CD283" s="142"/>
      <c r="CE283" s="142"/>
      <c r="CF283" s="142"/>
      <c r="CG283" s="142"/>
      <c r="CH283" s="142"/>
      <c r="CI283" s="142"/>
      <c r="CJ283" s="142"/>
      <c r="CK283" s="142"/>
      <c r="CL283" s="142"/>
      <c r="CM283" s="142"/>
      <c r="CN283" s="142"/>
      <c r="CO283" s="142"/>
      <c r="CP283" s="142"/>
      <c r="CQ283" s="142"/>
      <c r="CR283" s="142"/>
      <c r="CS283" s="142"/>
      <c r="CT283" s="142"/>
      <c r="CU283" s="142"/>
      <c r="CV283" s="142"/>
      <c r="CW283" s="142"/>
      <c r="CX283" s="142"/>
      <c r="CY283" s="142"/>
      <c r="CZ283" s="142"/>
      <c r="DA283" s="142"/>
      <c r="DB283" s="142"/>
      <c r="DC283" s="142"/>
      <c r="DD283" s="142"/>
      <c r="DE283" s="142"/>
      <c r="DF283" s="142"/>
      <c r="DG283" s="142"/>
      <c r="DH283" s="142"/>
      <c r="DI283" s="142"/>
      <c r="DJ283" s="142"/>
      <c r="DK283" s="142"/>
      <c r="DL283" s="142"/>
      <c r="DM283" s="142"/>
      <c r="DN283" s="142"/>
    </row>
    <row r="284" spans="1:118" s="38" customFormat="1" ht="22.5" hidden="1" customHeight="1" outlineLevel="3" x14ac:dyDescent="0.25">
      <c r="A284" s="151" t="s">
        <v>253</v>
      </c>
      <c r="B284" s="152" t="s">
        <v>254</v>
      </c>
      <c r="C284" s="147">
        <f t="shared" si="129"/>
        <v>3802</v>
      </c>
      <c r="D284" s="153">
        <v>3802</v>
      </c>
      <c r="E284" s="153">
        <v>0</v>
      </c>
      <c r="F284" s="153">
        <v>0</v>
      </c>
      <c r="G284" s="153">
        <v>0</v>
      </c>
      <c r="H284" s="153">
        <f t="shared" si="131"/>
        <v>3801.8</v>
      </c>
      <c r="I284" s="153">
        <v>3801.8</v>
      </c>
      <c r="J284" s="153">
        <v>0</v>
      </c>
      <c r="K284" s="153">
        <v>0</v>
      </c>
      <c r="L284" s="153">
        <v>0</v>
      </c>
      <c r="M284" s="147">
        <f t="shared" si="125"/>
        <v>100</v>
      </c>
      <c r="N284" s="147">
        <f t="shared" si="135"/>
        <v>0.2</v>
      </c>
      <c r="O284" s="147">
        <f t="shared" si="107"/>
        <v>100</v>
      </c>
      <c r="P284" s="147">
        <f t="shared" si="108"/>
        <v>0.2</v>
      </c>
      <c r="Q284" s="147" t="str">
        <f t="shared" si="132"/>
        <v>-</v>
      </c>
      <c r="R284" s="147">
        <f t="shared" si="128"/>
        <v>0</v>
      </c>
      <c r="S284" s="147" t="str">
        <f t="shared" si="138"/>
        <v>-</v>
      </c>
      <c r="T284" s="147">
        <f t="shared" si="136"/>
        <v>0</v>
      </c>
      <c r="U284" s="163"/>
      <c r="V284" s="92"/>
      <c r="W284" s="217"/>
      <c r="X284" s="142"/>
      <c r="Y284" s="143"/>
      <c r="Z284" s="143"/>
      <c r="AA284" s="142"/>
      <c r="AB284" s="219"/>
      <c r="AC284" s="142"/>
      <c r="AD284" s="142"/>
      <c r="AE284" s="142"/>
      <c r="AF284" s="142"/>
      <c r="AG284" s="142"/>
      <c r="AH284" s="142"/>
      <c r="AI284" s="142"/>
      <c r="AJ284" s="142"/>
      <c r="AK284" s="142"/>
      <c r="AL284" s="142"/>
      <c r="AM284" s="142"/>
      <c r="AN284" s="142"/>
      <c r="AO284" s="142"/>
      <c r="AP284" s="142"/>
      <c r="AQ284" s="142"/>
      <c r="AR284" s="142"/>
      <c r="AS284" s="142"/>
      <c r="AT284" s="142"/>
      <c r="AU284" s="142"/>
      <c r="AV284" s="142"/>
      <c r="AW284" s="142"/>
      <c r="AX284" s="142"/>
      <c r="AY284" s="142"/>
      <c r="AZ284" s="142"/>
      <c r="BA284" s="142"/>
      <c r="BB284" s="142"/>
      <c r="BC284" s="142"/>
      <c r="BD284" s="142"/>
      <c r="BE284" s="142"/>
      <c r="BF284" s="142"/>
      <c r="BG284" s="142"/>
      <c r="BH284" s="142"/>
      <c r="BI284" s="142"/>
      <c r="BJ284" s="142"/>
      <c r="BK284" s="142"/>
      <c r="BL284" s="142"/>
      <c r="BM284" s="142"/>
      <c r="BN284" s="142"/>
      <c r="BO284" s="142"/>
      <c r="BP284" s="142"/>
      <c r="BQ284" s="142"/>
      <c r="BR284" s="142"/>
      <c r="BS284" s="142"/>
      <c r="BT284" s="142"/>
      <c r="BU284" s="142"/>
      <c r="BV284" s="142"/>
      <c r="BW284" s="142"/>
      <c r="BX284" s="142"/>
      <c r="BY284" s="142"/>
      <c r="BZ284" s="142"/>
      <c r="CA284" s="142"/>
      <c r="CB284" s="142"/>
      <c r="CC284" s="142"/>
      <c r="CD284" s="142"/>
      <c r="CE284" s="142"/>
      <c r="CF284" s="142"/>
      <c r="CG284" s="142"/>
      <c r="CH284" s="142"/>
      <c r="CI284" s="142"/>
      <c r="CJ284" s="142"/>
      <c r="CK284" s="142"/>
      <c r="CL284" s="142"/>
      <c r="CM284" s="142"/>
      <c r="CN284" s="142"/>
      <c r="CO284" s="142"/>
      <c r="CP284" s="142"/>
      <c r="CQ284" s="142"/>
      <c r="CR284" s="142"/>
      <c r="CS284" s="142"/>
      <c r="CT284" s="142"/>
      <c r="CU284" s="142"/>
      <c r="CV284" s="142"/>
      <c r="CW284" s="142"/>
      <c r="CX284" s="142"/>
      <c r="CY284" s="142"/>
      <c r="CZ284" s="142"/>
      <c r="DA284" s="142"/>
      <c r="DB284" s="142"/>
      <c r="DC284" s="142"/>
      <c r="DD284" s="142"/>
      <c r="DE284" s="142"/>
      <c r="DF284" s="142"/>
      <c r="DG284" s="142"/>
      <c r="DH284" s="142"/>
      <c r="DI284" s="142"/>
      <c r="DJ284" s="142"/>
      <c r="DK284" s="142"/>
      <c r="DL284" s="142"/>
      <c r="DM284" s="142"/>
      <c r="DN284" s="142"/>
    </row>
    <row r="285" spans="1:118" s="38" customFormat="1" ht="25.5" hidden="1" customHeight="1" outlineLevel="3" x14ac:dyDescent="0.25">
      <c r="A285" s="151" t="s">
        <v>255</v>
      </c>
      <c r="B285" s="152" t="s">
        <v>94</v>
      </c>
      <c r="C285" s="147">
        <f t="shared" si="129"/>
        <v>49439.7</v>
      </c>
      <c r="D285" s="153">
        <v>49439.7</v>
      </c>
      <c r="E285" s="153">
        <v>0</v>
      </c>
      <c r="F285" s="153">
        <v>0</v>
      </c>
      <c r="G285" s="153">
        <v>0</v>
      </c>
      <c r="H285" s="153">
        <f t="shared" si="131"/>
        <v>49439.7</v>
      </c>
      <c r="I285" s="153">
        <v>49439.7</v>
      </c>
      <c r="J285" s="153">
        <v>0</v>
      </c>
      <c r="K285" s="153">
        <v>0</v>
      </c>
      <c r="L285" s="153">
        <v>0</v>
      </c>
      <c r="M285" s="147">
        <f t="shared" si="125"/>
        <v>100</v>
      </c>
      <c r="N285" s="147">
        <f t="shared" si="135"/>
        <v>0</v>
      </c>
      <c r="O285" s="147">
        <f t="shared" si="107"/>
        <v>100</v>
      </c>
      <c r="P285" s="147">
        <f t="shared" si="108"/>
        <v>0</v>
      </c>
      <c r="Q285" s="147" t="str">
        <f t="shared" si="132"/>
        <v>-</v>
      </c>
      <c r="R285" s="147">
        <f t="shared" si="128"/>
        <v>0</v>
      </c>
      <c r="S285" s="147" t="str">
        <f t="shared" si="138"/>
        <v>-</v>
      </c>
      <c r="T285" s="147">
        <f t="shared" si="136"/>
        <v>0</v>
      </c>
      <c r="U285" s="163"/>
      <c r="V285" s="92"/>
      <c r="W285" s="217"/>
      <c r="X285" s="142"/>
      <c r="Y285" s="143"/>
      <c r="Z285" s="143"/>
      <c r="AA285" s="142"/>
      <c r="AB285" s="219"/>
      <c r="AC285" s="142"/>
      <c r="AD285" s="142"/>
      <c r="AE285" s="142"/>
      <c r="AF285" s="142"/>
      <c r="AG285" s="142"/>
      <c r="AH285" s="142"/>
      <c r="AI285" s="142"/>
      <c r="AJ285" s="142"/>
      <c r="AK285" s="142"/>
      <c r="AL285" s="142"/>
      <c r="AM285" s="142"/>
      <c r="AN285" s="142"/>
      <c r="AO285" s="142"/>
      <c r="AP285" s="142"/>
      <c r="AQ285" s="142"/>
      <c r="AR285" s="142"/>
      <c r="AS285" s="142"/>
      <c r="AT285" s="142"/>
      <c r="AU285" s="142"/>
      <c r="AV285" s="142"/>
      <c r="AW285" s="142"/>
      <c r="AX285" s="142"/>
      <c r="AY285" s="142"/>
      <c r="AZ285" s="142"/>
      <c r="BA285" s="142"/>
      <c r="BB285" s="142"/>
      <c r="BC285" s="142"/>
      <c r="BD285" s="142"/>
      <c r="BE285" s="142"/>
      <c r="BF285" s="142"/>
      <c r="BG285" s="142"/>
      <c r="BH285" s="142"/>
      <c r="BI285" s="142"/>
      <c r="BJ285" s="142"/>
      <c r="BK285" s="142"/>
      <c r="BL285" s="142"/>
      <c r="BM285" s="142"/>
      <c r="BN285" s="142"/>
      <c r="BO285" s="142"/>
      <c r="BP285" s="142"/>
      <c r="BQ285" s="142"/>
      <c r="BR285" s="142"/>
      <c r="BS285" s="142"/>
      <c r="BT285" s="142"/>
      <c r="BU285" s="142"/>
      <c r="BV285" s="142"/>
      <c r="BW285" s="142"/>
      <c r="BX285" s="142"/>
      <c r="BY285" s="142"/>
      <c r="BZ285" s="142"/>
      <c r="CA285" s="142"/>
      <c r="CB285" s="142"/>
      <c r="CC285" s="142"/>
      <c r="CD285" s="142"/>
      <c r="CE285" s="142"/>
      <c r="CF285" s="142"/>
      <c r="CG285" s="142"/>
      <c r="CH285" s="142"/>
      <c r="CI285" s="142"/>
      <c r="CJ285" s="142"/>
      <c r="CK285" s="142"/>
      <c r="CL285" s="142"/>
      <c r="CM285" s="142"/>
      <c r="CN285" s="142"/>
      <c r="CO285" s="142"/>
      <c r="CP285" s="142"/>
      <c r="CQ285" s="142"/>
      <c r="CR285" s="142"/>
      <c r="CS285" s="142"/>
      <c r="CT285" s="142"/>
      <c r="CU285" s="142"/>
      <c r="CV285" s="142"/>
      <c r="CW285" s="142"/>
      <c r="CX285" s="142"/>
      <c r="CY285" s="142"/>
      <c r="CZ285" s="142"/>
      <c r="DA285" s="142"/>
      <c r="DB285" s="142"/>
      <c r="DC285" s="142"/>
      <c r="DD285" s="142"/>
      <c r="DE285" s="142"/>
      <c r="DF285" s="142"/>
      <c r="DG285" s="142"/>
      <c r="DH285" s="142"/>
      <c r="DI285" s="142"/>
      <c r="DJ285" s="142"/>
      <c r="DK285" s="142"/>
      <c r="DL285" s="142"/>
      <c r="DM285" s="142"/>
      <c r="DN285" s="142"/>
    </row>
    <row r="286" spans="1:118" s="132" customFormat="1" ht="60.75" customHeight="1" x14ac:dyDescent="0.25">
      <c r="A286" s="169">
        <v>17</v>
      </c>
      <c r="B286" s="130" t="s">
        <v>290</v>
      </c>
      <c r="C286" s="131">
        <f>SUM(D286:F286)</f>
        <v>436788.9</v>
      </c>
      <c r="D286" s="131">
        <f>D287+D292</f>
        <v>231649.4</v>
      </c>
      <c r="E286" s="131">
        <f t="shared" ref="E286:L286" si="139">E287+E292</f>
        <v>202679.4</v>
      </c>
      <c r="F286" s="131">
        <f t="shared" si="139"/>
        <v>2460.1</v>
      </c>
      <c r="G286" s="131">
        <f t="shared" si="139"/>
        <v>0</v>
      </c>
      <c r="H286" s="131">
        <f>SUM(I286:K286)</f>
        <v>330045.3</v>
      </c>
      <c r="I286" s="131">
        <f t="shared" si="139"/>
        <v>124905.8</v>
      </c>
      <c r="J286" s="131">
        <f t="shared" si="139"/>
        <v>202679.4</v>
      </c>
      <c r="K286" s="131">
        <f t="shared" si="139"/>
        <v>2460.1</v>
      </c>
      <c r="L286" s="131">
        <f t="shared" si="139"/>
        <v>0</v>
      </c>
      <c r="M286" s="131">
        <f t="shared" si="125"/>
        <v>75.599999999999994</v>
      </c>
      <c r="N286" s="131">
        <f t="shared" si="135"/>
        <v>106743.6</v>
      </c>
      <c r="O286" s="131">
        <f t="shared" si="107"/>
        <v>53.9</v>
      </c>
      <c r="P286" s="131">
        <f t="shared" si="108"/>
        <v>106743.6</v>
      </c>
      <c r="Q286" s="131">
        <f t="shared" si="132"/>
        <v>100</v>
      </c>
      <c r="R286" s="131">
        <f t="shared" si="128"/>
        <v>0</v>
      </c>
      <c r="S286" s="131">
        <f t="shared" si="138"/>
        <v>100</v>
      </c>
      <c r="T286" s="131">
        <f t="shared" si="136"/>
        <v>0</v>
      </c>
      <c r="U286" s="329"/>
      <c r="V286" s="92"/>
      <c r="W286" s="217"/>
      <c r="X286" s="330"/>
      <c r="Y286" s="157"/>
      <c r="Z286" s="157"/>
      <c r="AA286" s="330"/>
      <c r="AB286" s="219"/>
      <c r="AC286" s="330"/>
      <c r="AD286" s="330"/>
      <c r="AE286" s="330"/>
      <c r="AF286" s="330"/>
      <c r="AG286" s="330"/>
      <c r="AH286" s="330"/>
      <c r="AI286" s="330"/>
      <c r="AJ286" s="330"/>
      <c r="AK286" s="330"/>
      <c r="AL286" s="330"/>
      <c r="AM286" s="330"/>
      <c r="AN286" s="330"/>
      <c r="AO286" s="330"/>
      <c r="AP286" s="330"/>
      <c r="AQ286" s="330"/>
      <c r="AR286" s="330"/>
      <c r="AS286" s="330"/>
      <c r="AT286" s="330"/>
      <c r="AU286" s="330"/>
      <c r="AV286" s="330"/>
      <c r="AW286" s="330"/>
      <c r="AX286" s="330"/>
      <c r="AY286" s="330"/>
      <c r="AZ286" s="330"/>
      <c r="BA286" s="330"/>
      <c r="BB286" s="330"/>
      <c r="BC286" s="330"/>
      <c r="BD286" s="330"/>
      <c r="BE286" s="330"/>
      <c r="BF286" s="330"/>
      <c r="BG286" s="330"/>
      <c r="BH286" s="330"/>
      <c r="BI286" s="330"/>
      <c r="BJ286" s="330"/>
      <c r="BK286" s="330"/>
      <c r="BL286" s="330"/>
      <c r="BM286" s="330"/>
      <c r="BN286" s="330"/>
      <c r="BO286" s="330"/>
      <c r="BP286" s="330"/>
      <c r="BQ286" s="330"/>
      <c r="BR286" s="330"/>
      <c r="BS286" s="330"/>
      <c r="BT286" s="330"/>
      <c r="BU286" s="330"/>
      <c r="BV286" s="330"/>
      <c r="BW286" s="330"/>
      <c r="BX286" s="330"/>
      <c r="BY286" s="330"/>
      <c r="BZ286" s="330"/>
      <c r="CA286" s="330"/>
      <c r="CB286" s="330"/>
      <c r="CC286" s="330"/>
      <c r="CD286" s="330"/>
      <c r="CE286" s="330"/>
      <c r="CF286" s="330"/>
      <c r="CG286" s="330"/>
      <c r="CH286" s="330"/>
      <c r="CI286" s="330"/>
      <c r="CJ286" s="330"/>
      <c r="CK286" s="330"/>
      <c r="CL286" s="330"/>
      <c r="CM286" s="330"/>
      <c r="CN286" s="330"/>
      <c r="CO286" s="330"/>
      <c r="CP286" s="330"/>
      <c r="CQ286" s="330"/>
      <c r="CR286" s="330"/>
      <c r="CS286" s="330"/>
      <c r="CT286" s="330"/>
      <c r="CU286" s="330"/>
      <c r="CV286" s="330"/>
      <c r="CW286" s="330"/>
      <c r="CX286" s="330"/>
      <c r="CY286" s="330"/>
      <c r="CZ286" s="330"/>
      <c r="DA286" s="330"/>
      <c r="DB286" s="330"/>
      <c r="DC286" s="330"/>
      <c r="DD286" s="330"/>
      <c r="DE286" s="330"/>
      <c r="DF286" s="330"/>
      <c r="DG286" s="330"/>
      <c r="DH286" s="330"/>
      <c r="DI286" s="330"/>
      <c r="DJ286" s="330"/>
      <c r="DK286" s="330"/>
      <c r="DL286" s="330"/>
      <c r="DM286" s="330"/>
      <c r="DN286" s="330"/>
    </row>
    <row r="287" spans="1:118" s="171" customFormat="1" ht="56.25" customHeight="1" outlineLevel="1" x14ac:dyDescent="0.25">
      <c r="A287" s="170"/>
      <c r="B287" s="134" t="s">
        <v>64</v>
      </c>
      <c r="C287" s="135">
        <f>SUM(D287:F287)</f>
        <v>157715</v>
      </c>
      <c r="D287" s="135">
        <f>D288+D289+D290</f>
        <v>157715</v>
      </c>
      <c r="E287" s="135">
        <f>E288+E289+E290</f>
        <v>0</v>
      </c>
      <c r="F287" s="135">
        <f>F288+F289+F290</f>
        <v>0</v>
      </c>
      <c r="G287" s="135">
        <v>0</v>
      </c>
      <c r="H287" s="135">
        <f>SUM(I287:K287)</f>
        <v>50971.4</v>
      </c>
      <c r="I287" s="135">
        <f>I288+I289+I290</f>
        <v>50971.4</v>
      </c>
      <c r="J287" s="135">
        <f>J288+J289+J290</f>
        <v>0</v>
      </c>
      <c r="K287" s="135">
        <f>K288+K289+K290</f>
        <v>0</v>
      </c>
      <c r="L287" s="135">
        <f>L288+L289+L290</f>
        <v>0</v>
      </c>
      <c r="M287" s="135">
        <f t="shared" si="125"/>
        <v>32.299999999999997</v>
      </c>
      <c r="N287" s="135">
        <f t="shared" si="135"/>
        <v>106743.6</v>
      </c>
      <c r="O287" s="135">
        <f t="shared" si="107"/>
        <v>32.299999999999997</v>
      </c>
      <c r="P287" s="135">
        <f t="shared" si="108"/>
        <v>106743.6</v>
      </c>
      <c r="Q287" s="135" t="str">
        <f t="shared" si="132"/>
        <v>-</v>
      </c>
      <c r="R287" s="135">
        <f t="shared" si="128"/>
        <v>0</v>
      </c>
      <c r="S287" s="135" t="str">
        <f t="shared" si="138"/>
        <v>-</v>
      </c>
      <c r="T287" s="135">
        <f t="shared" si="136"/>
        <v>0</v>
      </c>
      <c r="U287" s="159"/>
      <c r="V287" s="92"/>
      <c r="W287" s="217"/>
      <c r="X287" s="160"/>
      <c r="Y287" s="157"/>
      <c r="Z287" s="157"/>
      <c r="AA287" s="160"/>
      <c r="AB287" s="219"/>
      <c r="AC287" s="160"/>
      <c r="AD287" s="160"/>
      <c r="AE287" s="160"/>
      <c r="AF287" s="160"/>
      <c r="AG287" s="160"/>
      <c r="AH287" s="160"/>
      <c r="AI287" s="160"/>
      <c r="AJ287" s="160"/>
      <c r="AK287" s="160"/>
      <c r="AL287" s="160"/>
      <c r="AM287" s="160"/>
      <c r="AN287" s="160"/>
      <c r="AO287" s="160"/>
      <c r="AP287" s="160"/>
      <c r="AQ287" s="160"/>
      <c r="AR287" s="160"/>
      <c r="AS287" s="160"/>
      <c r="AT287" s="160"/>
      <c r="AU287" s="160"/>
      <c r="AV287" s="160"/>
      <c r="AW287" s="160"/>
      <c r="AX287" s="160"/>
      <c r="AY287" s="160"/>
      <c r="AZ287" s="160"/>
      <c r="BA287" s="160"/>
      <c r="BB287" s="160"/>
      <c r="BC287" s="160"/>
      <c r="BD287" s="160"/>
      <c r="BE287" s="160"/>
      <c r="BF287" s="160"/>
      <c r="BG287" s="160"/>
      <c r="BH287" s="160"/>
      <c r="BI287" s="160"/>
      <c r="BJ287" s="160"/>
      <c r="BK287" s="160"/>
      <c r="BL287" s="160"/>
      <c r="BM287" s="160"/>
      <c r="BN287" s="160"/>
      <c r="BO287" s="160"/>
      <c r="BP287" s="160"/>
      <c r="BQ287" s="160"/>
      <c r="BR287" s="160"/>
      <c r="BS287" s="160"/>
      <c r="BT287" s="160"/>
      <c r="BU287" s="160"/>
      <c r="BV287" s="160"/>
      <c r="BW287" s="160"/>
      <c r="BX287" s="160"/>
      <c r="BY287" s="160"/>
      <c r="BZ287" s="160"/>
      <c r="CA287" s="160"/>
      <c r="CB287" s="160"/>
      <c r="CC287" s="160"/>
      <c r="CD287" s="160"/>
      <c r="CE287" s="160"/>
      <c r="CF287" s="160"/>
      <c r="CG287" s="160"/>
      <c r="CH287" s="160"/>
      <c r="CI287" s="160"/>
      <c r="CJ287" s="160"/>
      <c r="CK287" s="160"/>
      <c r="CL287" s="160"/>
      <c r="CM287" s="160"/>
      <c r="CN287" s="160"/>
      <c r="CO287" s="160"/>
      <c r="CP287" s="160"/>
      <c r="CQ287" s="160"/>
      <c r="CR287" s="160"/>
      <c r="CS287" s="160"/>
      <c r="CT287" s="160"/>
      <c r="CU287" s="160"/>
      <c r="CV287" s="160"/>
      <c r="CW287" s="160"/>
      <c r="CX287" s="160"/>
      <c r="CY287" s="160"/>
      <c r="CZ287" s="160"/>
      <c r="DA287" s="160"/>
      <c r="DB287" s="160"/>
      <c r="DC287" s="160"/>
      <c r="DD287" s="160"/>
      <c r="DE287" s="160"/>
      <c r="DF287" s="160"/>
      <c r="DG287" s="160"/>
      <c r="DH287" s="160"/>
      <c r="DI287" s="160"/>
      <c r="DJ287" s="160"/>
      <c r="DK287" s="160"/>
      <c r="DL287" s="160"/>
      <c r="DM287" s="160"/>
      <c r="DN287" s="160"/>
    </row>
    <row r="288" spans="1:118" s="4" customFormat="1" ht="41.25" customHeight="1" outlineLevel="2" x14ac:dyDescent="0.25">
      <c r="A288" s="138" t="s">
        <v>104</v>
      </c>
      <c r="B288" s="172" t="s">
        <v>472</v>
      </c>
      <c r="C288" s="147">
        <f t="shared" ref="C288:C297" si="140">SUM(D288:F288)</f>
        <v>51096.5</v>
      </c>
      <c r="D288" s="140">
        <v>51096.5</v>
      </c>
      <c r="E288" s="140">
        <v>0</v>
      </c>
      <c r="F288" s="140">
        <v>0</v>
      </c>
      <c r="G288" s="141">
        <v>0</v>
      </c>
      <c r="H288" s="147">
        <f t="shared" ref="H288:H297" si="141">SUM(I288:K288)</f>
        <v>50813</v>
      </c>
      <c r="I288" s="140">
        <v>50813</v>
      </c>
      <c r="J288" s="140">
        <v>0</v>
      </c>
      <c r="K288" s="140">
        <v>0</v>
      </c>
      <c r="L288" s="140">
        <v>0</v>
      </c>
      <c r="M288" s="141">
        <f t="shared" si="125"/>
        <v>99.4</v>
      </c>
      <c r="N288" s="141">
        <f t="shared" si="135"/>
        <v>283.5</v>
      </c>
      <c r="O288" s="141">
        <f t="shared" si="107"/>
        <v>99.4</v>
      </c>
      <c r="P288" s="141">
        <f t="shared" si="108"/>
        <v>283.5</v>
      </c>
      <c r="Q288" s="141" t="str">
        <f t="shared" si="132"/>
        <v>-</v>
      </c>
      <c r="R288" s="141">
        <f t="shared" si="128"/>
        <v>0</v>
      </c>
      <c r="S288" s="141" t="str">
        <f t="shared" si="138"/>
        <v>-</v>
      </c>
      <c r="T288" s="141">
        <f t="shared" si="136"/>
        <v>0</v>
      </c>
      <c r="U288" s="159"/>
      <c r="V288" s="92"/>
      <c r="W288" s="217"/>
      <c r="X288" s="160"/>
      <c r="Y288" s="157"/>
      <c r="Z288" s="157"/>
      <c r="AA288" s="160"/>
      <c r="AB288" s="219"/>
      <c r="AC288" s="160"/>
      <c r="AD288" s="160"/>
      <c r="AE288" s="160"/>
      <c r="AF288" s="160"/>
      <c r="AG288" s="160"/>
      <c r="AH288" s="160"/>
      <c r="AI288" s="160"/>
      <c r="AJ288" s="160"/>
      <c r="AK288" s="160"/>
      <c r="AL288" s="160"/>
      <c r="AM288" s="160"/>
      <c r="AN288" s="160"/>
      <c r="AO288" s="160"/>
      <c r="AP288" s="160"/>
      <c r="AQ288" s="160"/>
      <c r="AR288" s="160"/>
      <c r="AS288" s="160"/>
      <c r="AT288" s="160"/>
      <c r="AU288" s="160"/>
      <c r="AV288" s="160"/>
      <c r="AW288" s="160"/>
      <c r="AX288" s="160"/>
      <c r="AY288" s="160"/>
      <c r="AZ288" s="160"/>
      <c r="BA288" s="160"/>
      <c r="BB288" s="160"/>
      <c r="BC288" s="160"/>
      <c r="BD288" s="160"/>
      <c r="BE288" s="160"/>
      <c r="BF288" s="160"/>
      <c r="BG288" s="160"/>
      <c r="BH288" s="160"/>
      <c r="BI288" s="160"/>
      <c r="BJ288" s="160"/>
      <c r="BK288" s="160"/>
      <c r="BL288" s="160"/>
      <c r="BM288" s="160"/>
      <c r="BN288" s="160"/>
      <c r="BO288" s="160"/>
      <c r="BP288" s="160"/>
      <c r="BQ288" s="160"/>
      <c r="BR288" s="160"/>
      <c r="BS288" s="160"/>
      <c r="BT288" s="160"/>
      <c r="BU288" s="160"/>
      <c r="BV288" s="160"/>
      <c r="BW288" s="160"/>
      <c r="BX288" s="160"/>
      <c r="BY288" s="160"/>
      <c r="BZ288" s="160"/>
      <c r="CA288" s="160"/>
      <c r="CB288" s="160"/>
      <c r="CC288" s="160"/>
      <c r="CD288" s="160"/>
      <c r="CE288" s="160"/>
      <c r="CF288" s="160"/>
      <c r="CG288" s="160"/>
      <c r="CH288" s="160"/>
      <c r="CI288" s="160"/>
      <c r="CJ288" s="160"/>
      <c r="CK288" s="160"/>
      <c r="CL288" s="160"/>
      <c r="CM288" s="160"/>
      <c r="CN288" s="160"/>
      <c r="CO288" s="160"/>
      <c r="CP288" s="160"/>
      <c r="CQ288" s="160"/>
      <c r="CR288" s="160"/>
      <c r="CS288" s="160"/>
      <c r="CT288" s="160"/>
      <c r="CU288" s="160"/>
      <c r="CV288" s="160"/>
      <c r="CW288" s="160"/>
      <c r="CX288" s="160"/>
      <c r="CY288" s="160"/>
      <c r="CZ288" s="160"/>
      <c r="DA288" s="160"/>
      <c r="DB288" s="160"/>
      <c r="DC288" s="160"/>
      <c r="DD288" s="160"/>
      <c r="DE288" s="160"/>
      <c r="DF288" s="160"/>
      <c r="DG288" s="160"/>
      <c r="DH288" s="160"/>
      <c r="DI288" s="160"/>
      <c r="DJ288" s="160"/>
      <c r="DK288" s="160"/>
      <c r="DL288" s="160"/>
      <c r="DM288" s="160"/>
      <c r="DN288" s="160"/>
    </row>
    <row r="289" spans="1:118" s="4" customFormat="1" ht="45.75" customHeight="1" outlineLevel="2" x14ac:dyDescent="0.25">
      <c r="A289" s="138" t="s">
        <v>105</v>
      </c>
      <c r="B289" s="172" t="s">
        <v>473</v>
      </c>
      <c r="C289" s="147">
        <f t="shared" si="140"/>
        <v>106451.5</v>
      </c>
      <c r="D289" s="140">
        <v>106451.5</v>
      </c>
      <c r="E289" s="140">
        <v>0</v>
      </c>
      <c r="F289" s="140">
        <v>0</v>
      </c>
      <c r="G289" s="141">
        <v>0</v>
      </c>
      <c r="H289" s="147">
        <f t="shared" si="141"/>
        <v>0</v>
      </c>
      <c r="I289" s="140">
        <v>0</v>
      </c>
      <c r="J289" s="140">
        <v>0</v>
      </c>
      <c r="K289" s="140">
        <v>0</v>
      </c>
      <c r="L289" s="140">
        <v>0</v>
      </c>
      <c r="M289" s="141">
        <f t="shared" si="125"/>
        <v>0</v>
      </c>
      <c r="N289" s="141">
        <f t="shared" si="135"/>
        <v>106451.5</v>
      </c>
      <c r="O289" s="141">
        <f t="shared" si="107"/>
        <v>0</v>
      </c>
      <c r="P289" s="141">
        <f t="shared" si="108"/>
        <v>106451.5</v>
      </c>
      <c r="Q289" s="141" t="str">
        <f t="shared" si="132"/>
        <v>-</v>
      </c>
      <c r="R289" s="141">
        <f t="shared" si="128"/>
        <v>0</v>
      </c>
      <c r="S289" s="141" t="str">
        <f t="shared" si="138"/>
        <v>-</v>
      </c>
      <c r="T289" s="141">
        <f t="shared" si="136"/>
        <v>0</v>
      </c>
      <c r="U289" s="159"/>
      <c r="V289" s="92"/>
      <c r="W289" s="217"/>
      <c r="X289" s="160"/>
      <c r="Y289" s="157"/>
      <c r="Z289" s="157"/>
      <c r="AA289" s="160"/>
      <c r="AB289" s="219"/>
      <c r="AC289" s="160"/>
      <c r="AD289" s="160"/>
      <c r="AE289" s="160"/>
      <c r="AF289" s="160"/>
      <c r="AG289" s="160"/>
      <c r="AH289" s="160"/>
      <c r="AI289" s="160"/>
      <c r="AJ289" s="160"/>
      <c r="AK289" s="160"/>
      <c r="AL289" s="160"/>
      <c r="AM289" s="160"/>
      <c r="AN289" s="160"/>
      <c r="AO289" s="160"/>
      <c r="AP289" s="160"/>
      <c r="AQ289" s="160"/>
      <c r="AR289" s="160"/>
      <c r="AS289" s="160"/>
      <c r="AT289" s="160"/>
      <c r="AU289" s="160"/>
      <c r="AV289" s="160"/>
      <c r="AW289" s="160"/>
      <c r="AX289" s="160"/>
      <c r="AY289" s="160"/>
      <c r="AZ289" s="160"/>
      <c r="BA289" s="160"/>
      <c r="BB289" s="160"/>
      <c r="BC289" s="160"/>
      <c r="BD289" s="160"/>
      <c r="BE289" s="160"/>
      <c r="BF289" s="160"/>
      <c r="BG289" s="160"/>
      <c r="BH289" s="160"/>
      <c r="BI289" s="160"/>
      <c r="BJ289" s="160"/>
      <c r="BK289" s="160"/>
      <c r="BL289" s="160"/>
      <c r="BM289" s="160"/>
      <c r="BN289" s="160"/>
      <c r="BO289" s="160"/>
      <c r="BP289" s="160"/>
      <c r="BQ289" s="160"/>
      <c r="BR289" s="160"/>
      <c r="BS289" s="160"/>
      <c r="BT289" s="160"/>
      <c r="BU289" s="160"/>
      <c r="BV289" s="160"/>
      <c r="BW289" s="160"/>
      <c r="BX289" s="160"/>
      <c r="BY289" s="160"/>
      <c r="BZ289" s="160"/>
      <c r="CA289" s="160"/>
      <c r="CB289" s="160"/>
      <c r="CC289" s="160"/>
      <c r="CD289" s="160"/>
      <c r="CE289" s="160"/>
      <c r="CF289" s="160"/>
      <c r="CG289" s="160"/>
      <c r="CH289" s="160"/>
      <c r="CI289" s="160"/>
      <c r="CJ289" s="160"/>
      <c r="CK289" s="160"/>
      <c r="CL289" s="160"/>
      <c r="CM289" s="160"/>
      <c r="CN289" s="160"/>
      <c r="CO289" s="160"/>
      <c r="CP289" s="160"/>
      <c r="CQ289" s="160"/>
      <c r="CR289" s="160"/>
      <c r="CS289" s="160"/>
      <c r="CT289" s="160"/>
      <c r="CU289" s="160"/>
      <c r="CV289" s="160"/>
      <c r="CW289" s="160"/>
      <c r="CX289" s="160"/>
      <c r="CY289" s="160"/>
      <c r="CZ289" s="160"/>
      <c r="DA289" s="160"/>
      <c r="DB289" s="160"/>
      <c r="DC289" s="160"/>
      <c r="DD289" s="160"/>
      <c r="DE289" s="160"/>
      <c r="DF289" s="160"/>
      <c r="DG289" s="160"/>
      <c r="DH289" s="160"/>
      <c r="DI289" s="160"/>
      <c r="DJ289" s="160"/>
      <c r="DK289" s="160"/>
      <c r="DL289" s="160"/>
      <c r="DM289" s="160"/>
      <c r="DN289" s="160"/>
    </row>
    <row r="290" spans="1:118" s="4" customFormat="1" ht="41.25" customHeight="1" outlineLevel="2" x14ac:dyDescent="0.25">
      <c r="A290" s="138" t="s">
        <v>106</v>
      </c>
      <c r="B290" s="172" t="s">
        <v>474</v>
      </c>
      <c r="C290" s="147">
        <f t="shared" si="140"/>
        <v>167</v>
      </c>
      <c r="D290" s="140">
        <v>167</v>
      </c>
      <c r="E290" s="140">
        <v>0</v>
      </c>
      <c r="F290" s="140">
        <v>0</v>
      </c>
      <c r="G290" s="141">
        <v>0</v>
      </c>
      <c r="H290" s="147">
        <f t="shared" si="141"/>
        <v>158.4</v>
      </c>
      <c r="I290" s="140">
        <v>158.4</v>
      </c>
      <c r="J290" s="140">
        <v>0</v>
      </c>
      <c r="K290" s="140">
        <v>0</v>
      </c>
      <c r="L290" s="140">
        <v>0</v>
      </c>
      <c r="M290" s="141">
        <f t="shared" si="125"/>
        <v>94.9</v>
      </c>
      <c r="N290" s="141">
        <f t="shared" si="135"/>
        <v>8.6</v>
      </c>
      <c r="O290" s="141">
        <f t="shared" ref="O290:O314" si="142">IFERROR(I290/D290*100,"-")</f>
        <v>94.9</v>
      </c>
      <c r="P290" s="141">
        <f t="shared" ref="P290:P314" si="143">D290-I290</f>
        <v>8.6</v>
      </c>
      <c r="Q290" s="141" t="str">
        <f t="shared" si="132"/>
        <v>-</v>
      </c>
      <c r="R290" s="141">
        <f t="shared" si="128"/>
        <v>0</v>
      </c>
      <c r="S290" s="141" t="str">
        <f t="shared" si="138"/>
        <v>-</v>
      </c>
      <c r="T290" s="141">
        <f t="shared" si="136"/>
        <v>0</v>
      </c>
      <c r="U290" s="159"/>
      <c r="V290" s="92"/>
      <c r="W290" s="217"/>
      <c r="X290" s="160"/>
      <c r="Y290" s="157"/>
      <c r="Z290" s="157"/>
      <c r="AA290" s="160"/>
      <c r="AB290" s="219"/>
      <c r="AC290" s="160"/>
      <c r="AD290" s="160"/>
      <c r="AE290" s="160"/>
      <c r="AF290" s="160"/>
      <c r="AG290" s="160"/>
      <c r="AH290" s="160"/>
      <c r="AI290" s="160"/>
      <c r="AJ290" s="160"/>
      <c r="AK290" s="160"/>
      <c r="AL290" s="160"/>
      <c r="AM290" s="160"/>
      <c r="AN290" s="160"/>
      <c r="AO290" s="160"/>
      <c r="AP290" s="160"/>
      <c r="AQ290" s="160"/>
      <c r="AR290" s="160"/>
      <c r="AS290" s="160"/>
      <c r="AT290" s="160"/>
      <c r="AU290" s="160"/>
      <c r="AV290" s="160"/>
      <c r="AW290" s="160"/>
      <c r="AX290" s="160"/>
      <c r="AY290" s="160"/>
      <c r="AZ290" s="160"/>
      <c r="BA290" s="160"/>
      <c r="BB290" s="160"/>
      <c r="BC290" s="160"/>
      <c r="BD290" s="160"/>
      <c r="BE290" s="160"/>
      <c r="BF290" s="160"/>
      <c r="BG290" s="160"/>
      <c r="BH290" s="160"/>
      <c r="BI290" s="160"/>
      <c r="BJ290" s="160"/>
      <c r="BK290" s="160"/>
      <c r="BL290" s="160"/>
      <c r="BM290" s="160"/>
      <c r="BN290" s="160"/>
      <c r="BO290" s="160"/>
      <c r="BP290" s="160"/>
      <c r="BQ290" s="160"/>
      <c r="BR290" s="160"/>
      <c r="BS290" s="160"/>
      <c r="BT290" s="160"/>
      <c r="BU290" s="160"/>
      <c r="BV290" s="160"/>
      <c r="BW290" s="160"/>
      <c r="BX290" s="160"/>
      <c r="BY290" s="160"/>
      <c r="BZ290" s="160"/>
      <c r="CA290" s="160"/>
      <c r="CB290" s="160"/>
      <c r="CC290" s="160"/>
      <c r="CD290" s="160"/>
      <c r="CE290" s="160"/>
      <c r="CF290" s="160"/>
      <c r="CG290" s="160"/>
      <c r="CH290" s="160"/>
      <c r="CI290" s="160"/>
      <c r="CJ290" s="160"/>
      <c r="CK290" s="160"/>
      <c r="CL290" s="160"/>
      <c r="CM290" s="160"/>
      <c r="CN290" s="160"/>
      <c r="CO290" s="160"/>
      <c r="CP290" s="160"/>
      <c r="CQ290" s="160"/>
      <c r="CR290" s="160"/>
      <c r="CS290" s="160"/>
      <c r="CT290" s="160"/>
      <c r="CU290" s="160"/>
      <c r="CV290" s="160"/>
      <c r="CW290" s="160"/>
      <c r="CX290" s="160"/>
      <c r="CY290" s="160"/>
      <c r="CZ290" s="160"/>
      <c r="DA290" s="160"/>
      <c r="DB290" s="160"/>
      <c r="DC290" s="160"/>
      <c r="DD290" s="160"/>
      <c r="DE290" s="160"/>
      <c r="DF290" s="160"/>
      <c r="DG290" s="160"/>
      <c r="DH290" s="160"/>
      <c r="DI290" s="160"/>
      <c r="DJ290" s="160"/>
      <c r="DK290" s="160"/>
      <c r="DL290" s="160"/>
      <c r="DM290" s="160"/>
      <c r="DN290" s="160"/>
    </row>
    <row r="291" spans="1:118" s="160" customFormat="1" ht="51" customHeight="1" outlineLevel="2" x14ac:dyDescent="0.25">
      <c r="A291" s="173" t="s">
        <v>107</v>
      </c>
      <c r="B291" s="174" t="s">
        <v>475</v>
      </c>
      <c r="C291" s="175">
        <f t="shared" si="140"/>
        <v>443934.7</v>
      </c>
      <c r="D291" s="176">
        <v>443934.7</v>
      </c>
      <c r="E291" s="176">
        <v>0</v>
      </c>
      <c r="F291" s="176">
        <v>0</v>
      </c>
      <c r="G291" s="177">
        <v>0</v>
      </c>
      <c r="H291" s="175">
        <f t="shared" si="141"/>
        <v>456798.6</v>
      </c>
      <c r="I291" s="176">
        <v>456798.6</v>
      </c>
      <c r="J291" s="176">
        <v>0</v>
      </c>
      <c r="K291" s="176">
        <v>0</v>
      </c>
      <c r="L291" s="176">
        <v>0</v>
      </c>
      <c r="M291" s="177">
        <f t="shared" si="125"/>
        <v>102.9</v>
      </c>
      <c r="N291" s="177">
        <f t="shared" si="135"/>
        <v>-12863.9</v>
      </c>
      <c r="O291" s="177">
        <f t="shared" si="142"/>
        <v>102.9</v>
      </c>
      <c r="P291" s="177">
        <f t="shared" si="143"/>
        <v>-12863.9</v>
      </c>
      <c r="Q291" s="177" t="str">
        <f t="shared" si="132"/>
        <v>-</v>
      </c>
      <c r="R291" s="177">
        <f t="shared" si="128"/>
        <v>0</v>
      </c>
      <c r="S291" s="177" t="str">
        <f t="shared" si="138"/>
        <v>-</v>
      </c>
      <c r="T291" s="177">
        <f t="shared" si="136"/>
        <v>0</v>
      </c>
      <c r="U291" s="159"/>
      <c r="V291" s="92"/>
      <c r="W291" s="217"/>
      <c r="Y291" s="157"/>
      <c r="Z291" s="157"/>
      <c r="AB291" s="219"/>
    </row>
    <row r="292" spans="1:118" s="171" customFormat="1" ht="41.25" customHeight="1" outlineLevel="1" x14ac:dyDescent="0.25">
      <c r="A292" s="178"/>
      <c r="B292" s="179" t="s">
        <v>291</v>
      </c>
      <c r="C292" s="135">
        <f t="shared" si="140"/>
        <v>279073.90000000002</v>
      </c>
      <c r="D292" s="180">
        <f>D293+D294+D295+D296+D297</f>
        <v>73934.399999999994</v>
      </c>
      <c r="E292" s="180">
        <f>E293+E294+E295+E296+E297</f>
        <v>202679.4</v>
      </c>
      <c r="F292" s="180">
        <f>F293+F294+F295+F296+F297</f>
        <v>2460.1</v>
      </c>
      <c r="G292" s="180">
        <f t="shared" ref="G292:L292" si="144">G293+G294+G295+G296+G297</f>
        <v>0</v>
      </c>
      <c r="H292" s="135">
        <f t="shared" si="141"/>
        <v>279073.90000000002</v>
      </c>
      <c r="I292" s="180">
        <f t="shared" si="144"/>
        <v>73934.399999999994</v>
      </c>
      <c r="J292" s="180">
        <f t="shared" si="144"/>
        <v>202679.4</v>
      </c>
      <c r="K292" s="180">
        <f t="shared" si="144"/>
        <v>2460.1</v>
      </c>
      <c r="L292" s="180">
        <f t="shared" si="144"/>
        <v>0</v>
      </c>
      <c r="M292" s="135">
        <f t="shared" ref="M292:M314" si="145">IFERROR(H292/C292*100,"-")</f>
        <v>100</v>
      </c>
      <c r="N292" s="135">
        <f t="shared" si="135"/>
        <v>0</v>
      </c>
      <c r="O292" s="135">
        <f t="shared" si="142"/>
        <v>100</v>
      </c>
      <c r="P292" s="135">
        <f t="shared" si="143"/>
        <v>0</v>
      </c>
      <c r="Q292" s="135">
        <f t="shared" si="132"/>
        <v>100</v>
      </c>
      <c r="R292" s="135">
        <f t="shared" si="128"/>
        <v>0</v>
      </c>
      <c r="S292" s="135">
        <f t="shared" si="138"/>
        <v>100</v>
      </c>
      <c r="T292" s="135">
        <f t="shared" si="136"/>
        <v>0</v>
      </c>
      <c r="U292" s="159"/>
      <c r="V292" s="92"/>
      <c r="W292" s="217"/>
      <c r="X292" s="160"/>
      <c r="Y292" s="157"/>
      <c r="Z292" s="157"/>
      <c r="AA292" s="160"/>
      <c r="AB292" s="219"/>
      <c r="AC292" s="160"/>
      <c r="AD292" s="160"/>
      <c r="AE292" s="160"/>
      <c r="AF292" s="160"/>
      <c r="AG292" s="160"/>
      <c r="AH292" s="160"/>
      <c r="AI292" s="160"/>
      <c r="AJ292" s="160"/>
      <c r="AK292" s="160"/>
      <c r="AL292" s="160"/>
      <c r="AM292" s="160"/>
      <c r="AN292" s="160"/>
      <c r="AO292" s="160"/>
      <c r="AP292" s="160"/>
      <c r="AQ292" s="160"/>
      <c r="AR292" s="160"/>
      <c r="AS292" s="160"/>
      <c r="AT292" s="160"/>
      <c r="AU292" s="160"/>
      <c r="AV292" s="160"/>
      <c r="AW292" s="160"/>
      <c r="AX292" s="160"/>
      <c r="AY292" s="160"/>
      <c r="AZ292" s="160"/>
      <c r="BA292" s="160"/>
      <c r="BB292" s="160"/>
      <c r="BC292" s="160"/>
      <c r="BD292" s="160"/>
      <c r="BE292" s="160"/>
      <c r="BF292" s="160"/>
      <c r="BG292" s="160"/>
      <c r="BH292" s="160"/>
      <c r="BI292" s="160"/>
      <c r="BJ292" s="160"/>
      <c r="BK292" s="160"/>
      <c r="BL292" s="160"/>
      <c r="BM292" s="160"/>
      <c r="BN292" s="160"/>
      <c r="BO292" s="160"/>
      <c r="BP292" s="160"/>
      <c r="BQ292" s="160"/>
      <c r="BR292" s="160"/>
      <c r="BS292" s="160"/>
      <c r="BT292" s="160"/>
      <c r="BU292" s="160"/>
      <c r="BV292" s="160"/>
      <c r="BW292" s="160"/>
      <c r="BX292" s="160"/>
      <c r="BY292" s="160"/>
      <c r="BZ292" s="160"/>
      <c r="CA292" s="160"/>
      <c r="CB292" s="160"/>
      <c r="CC292" s="160"/>
      <c r="CD292" s="160"/>
      <c r="CE292" s="160"/>
      <c r="CF292" s="160"/>
      <c r="CG292" s="160"/>
      <c r="CH292" s="160"/>
      <c r="CI292" s="160"/>
      <c r="CJ292" s="160"/>
      <c r="CK292" s="160"/>
      <c r="CL292" s="160"/>
      <c r="CM292" s="160"/>
      <c r="CN292" s="160"/>
      <c r="CO292" s="160"/>
      <c r="CP292" s="160"/>
      <c r="CQ292" s="160"/>
      <c r="CR292" s="160"/>
      <c r="CS292" s="160"/>
      <c r="CT292" s="160"/>
      <c r="CU292" s="160"/>
      <c r="CV292" s="160"/>
      <c r="CW292" s="160"/>
      <c r="CX292" s="160"/>
      <c r="CY292" s="160"/>
      <c r="CZ292" s="160"/>
      <c r="DA292" s="160"/>
      <c r="DB292" s="160"/>
      <c r="DC292" s="160"/>
      <c r="DD292" s="160"/>
      <c r="DE292" s="160"/>
      <c r="DF292" s="160"/>
      <c r="DG292" s="160"/>
      <c r="DH292" s="160"/>
      <c r="DI292" s="160"/>
      <c r="DJ292" s="160"/>
      <c r="DK292" s="160"/>
      <c r="DL292" s="160"/>
      <c r="DM292" s="160"/>
      <c r="DN292" s="160"/>
    </row>
    <row r="293" spans="1:118" s="4" customFormat="1" ht="51" customHeight="1" outlineLevel="2" x14ac:dyDescent="0.25">
      <c r="A293" s="138" t="s">
        <v>114</v>
      </c>
      <c r="B293" s="172" t="s">
        <v>476</v>
      </c>
      <c r="C293" s="147">
        <f t="shared" si="140"/>
        <v>122516.4</v>
      </c>
      <c r="D293" s="140">
        <v>3075.2</v>
      </c>
      <c r="E293" s="140">
        <v>119441.2</v>
      </c>
      <c r="F293" s="140">
        <v>0</v>
      </c>
      <c r="G293" s="140">
        <v>0</v>
      </c>
      <c r="H293" s="147">
        <f t="shared" si="141"/>
        <v>122516.4</v>
      </c>
      <c r="I293" s="140">
        <v>3075.2</v>
      </c>
      <c r="J293" s="140">
        <v>119441.2</v>
      </c>
      <c r="K293" s="140">
        <v>0</v>
      </c>
      <c r="L293" s="140">
        <v>0</v>
      </c>
      <c r="M293" s="141">
        <f t="shared" si="145"/>
        <v>100</v>
      </c>
      <c r="N293" s="141">
        <f t="shared" si="135"/>
        <v>0</v>
      </c>
      <c r="O293" s="141">
        <f t="shared" si="142"/>
        <v>100</v>
      </c>
      <c r="P293" s="141">
        <f t="shared" si="143"/>
        <v>0</v>
      </c>
      <c r="Q293" s="141">
        <f t="shared" si="132"/>
        <v>100</v>
      </c>
      <c r="R293" s="141">
        <f t="shared" si="128"/>
        <v>0</v>
      </c>
      <c r="S293" s="141" t="str">
        <f t="shared" si="138"/>
        <v>-</v>
      </c>
      <c r="T293" s="141">
        <f t="shared" si="136"/>
        <v>0</v>
      </c>
      <c r="U293" s="159"/>
      <c r="V293" s="92"/>
      <c r="W293" s="217"/>
      <c r="X293" s="160"/>
      <c r="Y293" s="157"/>
      <c r="Z293" s="157"/>
      <c r="AA293" s="160"/>
      <c r="AB293" s="219"/>
      <c r="AC293" s="160"/>
      <c r="AD293" s="160"/>
      <c r="AE293" s="160"/>
      <c r="AF293" s="160"/>
      <c r="AG293" s="160"/>
      <c r="AH293" s="160"/>
      <c r="AI293" s="160"/>
      <c r="AJ293" s="160"/>
      <c r="AK293" s="160"/>
      <c r="AL293" s="160"/>
      <c r="AM293" s="160"/>
      <c r="AN293" s="160"/>
      <c r="AO293" s="160"/>
      <c r="AP293" s="160"/>
      <c r="AQ293" s="160"/>
      <c r="AR293" s="160"/>
      <c r="AS293" s="160"/>
      <c r="AT293" s="160"/>
      <c r="AU293" s="160"/>
      <c r="AV293" s="160"/>
      <c r="AW293" s="160"/>
      <c r="AX293" s="160"/>
      <c r="AY293" s="160"/>
      <c r="AZ293" s="160"/>
      <c r="BA293" s="160"/>
      <c r="BB293" s="160"/>
      <c r="BC293" s="160"/>
      <c r="BD293" s="160"/>
      <c r="BE293" s="160"/>
      <c r="BF293" s="160"/>
      <c r="BG293" s="160"/>
      <c r="BH293" s="160"/>
      <c r="BI293" s="160"/>
      <c r="BJ293" s="160"/>
      <c r="BK293" s="160"/>
      <c r="BL293" s="160"/>
      <c r="BM293" s="160"/>
      <c r="BN293" s="160"/>
      <c r="BO293" s="160"/>
      <c r="BP293" s="160"/>
      <c r="BQ293" s="160"/>
      <c r="BR293" s="160"/>
      <c r="BS293" s="160"/>
      <c r="BT293" s="160"/>
      <c r="BU293" s="160"/>
      <c r="BV293" s="160"/>
      <c r="BW293" s="160"/>
      <c r="BX293" s="160"/>
      <c r="BY293" s="160"/>
      <c r="BZ293" s="160"/>
      <c r="CA293" s="160"/>
      <c r="CB293" s="160"/>
      <c r="CC293" s="160"/>
      <c r="CD293" s="160"/>
      <c r="CE293" s="160"/>
      <c r="CF293" s="160"/>
      <c r="CG293" s="160"/>
      <c r="CH293" s="160"/>
      <c r="CI293" s="160"/>
      <c r="CJ293" s="160"/>
      <c r="CK293" s="160"/>
      <c r="CL293" s="160"/>
      <c r="CM293" s="160"/>
      <c r="CN293" s="160"/>
      <c r="CO293" s="160"/>
      <c r="CP293" s="160"/>
      <c r="CQ293" s="160"/>
      <c r="CR293" s="160"/>
      <c r="CS293" s="160"/>
      <c r="CT293" s="160"/>
      <c r="CU293" s="160"/>
      <c r="CV293" s="160"/>
      <c r="CW293" s="160"/>
      <c r="CX293" s="160"/>
      <c r="CY293" s="160"/>
      <c r="CZ293" s="160"/>
      <c r="DA293" s="160"/>
      <c r="DB293" s="160"/>
      <c r="DC293" s="160"/>
      <c r="DD293" s="160"/>
      <c r="DE293" s="160"/>
      <c r="DF293" s="160"/>
      <c r="DG293" s="160"/>
      <c r="DH293" s="160"/>
      <c r="DI293" s="160"/>
      <c r="DJ293" s="160"/>
      <c r="DK293" s="160"/>
      <c r="DL293" s="160"/>
      <c r="DM293" s="160"/>
      <c r="DN293" s="160"/>
    </row>
    <row r="294" spans="1:118" s="4" customFormat="1" ht="56.25" customHeight="1" outlineLevel="2" x14ac:dyDescent="0.25">
      <c r="A294" s="138" t="s">
        <v>115</v>
      </c>
      <c r="B294" s="172" t="s">
        <v>477</v>
      </c>
      <c r="C294" s="147">
        <f t="shared" si="140"/>
        <v>66748.600000000006</v>
      </c>
      <c r="D294" s="140">
        <v>66748.600000000006</v>
      </c>
      <c r="E294" s="140"/>
      <c r="F294" s="140"/>
      <c r="G294" s="140">
        <v>0</v>
      </c>
      <c r="H294" s="147">
        <f t="shared" si="141"/>
        <v>66748.600000000006</v>
      </c>
      <c r="I294" s="140">
        <v>66748.600000000006</v>
      </c>
      <c r="J294" s="140"/>
      <c r="K294" s="140"/>
      <c r="L294" s="140">
        <v>0</v>
      </c>
      <c r="M294" s="141">
        <f t="shared" si="145"/>
        <v>100</v>
      </c>
      <c r="N294" s="141">
        <f t="shared" si="135"/>
        <v>0</v>
      </c>
      <c r="O294" s="141">
        <f t="shared" si="142"/>
        <v>100</v>
      </c>
      <c r="P294" s="141">
        <f t="shared" si="143"/>
        <v>0</v>
      </c>
      <c r="Q294" s="141" t="str">
        <f t="shared" si="132"/>
        <v>-</v>
      </c>
      <c r="R294" s="141">
        <f t="shared" si="128"/>
        <v>0</v>
      </c>
      <c r="S294" s="141" t="str">
        <f t="shared" si="138"/>
        <v>-</v>
      </c>
      <c r="T294" s="141">
        <f t="shared" si="136"/>
        <v>0</v>
      </c>
      <c r="U294" s="159"/>
      <c r="V294" s="92"/>
      <c r="W294" s="217"/>
      <c r="X294" s="160"/>
      <c r="Y294" s="157"/>
      <c r="Z294" s="157"/>
      <c r="AA294" s="160"/>
      <c r="AB294" s="219"/>
      <c r="AC294" s="160"/>
      <c r="AD294" s="160"/>
      <c r="AE294" s="160"/>
      <c r="AF294" s="160"/>
      <c r="AG294" s="160"/>
      <c r="AH294" s="160"/>
      <c r="AI294" s="160"/>
      <c r="AJ294" s="160"/>
      <c r="AK294" s="160"/>
      <c r="AL294" s="160"/>
      <c r="AM294" s="160"/>
      <c r="AN294" s="160"/>
      <c r="AO294" s="160"/>
      <c r="AP294" s="160"/>
      <c r="AQ294" s="160"/>
      <c r="AR294" s="160"/>
      <c r="AS294" s="160"/>
      <c r="AT294" s="160"/>
      <c r="AU294" s="160"/>
      <c r="AV294" s="160"/>
      <c r="AW294" s="160"/>
      <c r="AX294" s="160"/>
      <c r="AY294" s="160"/>
      <c r="AZ294" s="160"/>
      <c r="BA294" s="160"/>
      <c r="BB294" s="160"/>
      <c r="BC294" s="160"/>
      <c r="BD294" s="160"/>
      <c r="BE294" s="160"/>
      <c r="BF294" s="160"/>
      <c r="BG294" s="160"/>
      <c r="BH294" s="160"/>
      <c r="BI294" s="160"/>
      <c r="BJ294" s="160"/>
      <c r="BK294" s="160"/>
      <c r="BL294" s="160"/>
      <c r="BM294" s="160"/>
      <c r="BN294" s="160"/>
      <c r="BO294" s="160"/>
      <c r="BP294" s="160"/>
      <c r="BQ294" s="160"/>
      <c r="BR294" s="160"/>
      <c r="BS294" s="160"/>
      <c r="BT294" s="160"/>
      <c r="BU294" s="160"/>
      <c r="BV294" s="160"/>
      <c r="BW294" s="160"/>
      <c r="BX294" s="160"/>
      <c r="BY294" s="160"/>
      <c r="BZ294" s="160"/>
      <c r="CA294" s="160"/>
      <c r="CB294" s="160"/>
      <c r="CC294" s="160"/>
      <c r="CD294" s="160"/>
      <c r="CE294" s="160"/>
      <c r="CF294" s="160"/>
      <c r="CG294" s="160"/>
      <c r="CH294" s="160"/>
      <c r="CI294" s="160"/>
      <c r="CJ294" s="160"/>
      <c r="CK294" s="160"/>
      <c r="CL294" s="160"/>
      <c r="CM294" s="160"/>
      <c r="CN294" s="160"/>
      <c r="CO294" s="160"/>
      <c r="CP294" s="160"/>
      <c r="CQ294" s="160"/>
      <c r="CR294" s="160"/>
      <c r="CS294" s="160"/>
      <c r="CT294" s="160"/>
      <c r="CU294" s="160"/>
      <c r="CV294" s="160"/>
      <c r="CW294" s="160"/>
      <c r="CX294" s="160"/>
      <c r="CY294" s="160"/>
      <c r="CZ294" s="160"/>
      <c r="DA294" s="160"/>
      <c r="DB294" s="160"/>
      <c r="DC294" s="160"/>
      <c r="DD294" s="160"/>
      <c r="DE294" s="160"/>
      <c r="DF294" s="160"/>
      <c r="DG294" s="160"/>
      <c r="DH294" s="160"/>
      <c r="DI294" s="160"/>
      <c r="DJ294" s="160"/>
      <c r="DK294" s="160"/>
      <c r="DL294" s="160"/>
      <c r="DM294" s="160"/>
      <c r="DN294" s="160"/>
    </row>
    <row r="295" spans="1:118" s="4" customFormat="1" ht="99.75" customHeight="1" outlineLevel="2" x14ac:dyDescent="0.25">
      <c r="A295" s="138" t="s">
        <v>116</v>
      </c>
      <c r="B295" s="172" t="s">
        <v>478</v>
      </c>
      <c r="C295" s="147">
        <f t="shared" si="140"/>
        <v>1660.6</v>
      </c>
      <c r="D295" s="140">
        <v>1660.6</v>
      </c>
      <c r="E295" s="140"/>
      <c r="F295" s="140"/>
      <c r="G295" s="140">
        <v>0</v>
      </c>
      <c r="H295" s="147">
        <f t="shared" si="141"/>
        <v>1660.6</v>
      </c>
      <c r="I295" s="140">
        <v>1660.6</v>
      </c>
      <c r="J295" s="140"/>
      <c r="K295" s="140"/>
      <c r="L295" s="140">
        <v>0</v>
      </c>
      <c r="M295" s="141">
        <f t="shared" si="145"/>
        <v>100</v>
      </c>
      <c r="N295" s="141">
        <f t="shared" si="135"/>
        <v>0</v>
      </c>
      <c r="O295" s="141">
        <f t="shared" si="142"/>
        <v>100</v>
      </c>
      <c r="P295" s="141">
        <f t="shared" si="143"/>
        <v>0</v>
      </c>
      <c r="Q295" s="141" t="str">
        <f t="shared" si="132"/>
        <v>-</v>
      </c>
      <c r="R295" s="141">
        <f t="shared" si="128"/>
        <v>0</v>
      </c>
      <c r="S295" s="141" t="str">
        <f t="shared" si="138"/>
        <v>-</v>
      </c>
      <c r="T295" s="141">
        <f t="shared" si="136"/>
        <v>0</v>
      </c>
      <c r="U295" s="159"/>
      <c r="V295" s="92"/>
      <c r="W295" s="217"/>
      <c r="X295" s="160"/>
      <c r="Y295" s="157"/>
      <c r="Z295" s="157"/>
      <c r="AA295" s="160"/>
      <c r="AB295" s="219"/>
      <c r="AC295" s="160"/>
      <c r="AD295" s="160"/>
      <c r="AE295" s="160"/>
      <c r="AF295" s="160"/>
      <c r="AG295" s="160"/>
      <c r="AH295" s="160"/>
      <c r="AI295" s="160"/>
      <c r="AJ295" s="160"/>
      <c r="AK295" s="160"/>
      <c r="AL295" s="160"/>
      <c r="AM295" s="160"/>
      <c r="AN295" s="160"/>
      <c r="AO295" s="160"/>
      <c r="AP295" s="160"/>
      <c r="AQ295" s="160"/>
      <c r="AR295" s="160"/>
      <c r="AS295" s="160"/>
      <c r="AT295" s="160"/>
      <c r="AU295" s="160"/>
      <c r="AV295" s="160"/>
      <c r="AW295" s="160"/>
      <c r="AX295" s="160"/>
      <c r="AY295" s="160"/>
      <c r="AZ295" s="160"/>
      <c r="BA295" s="160"/>
      <c r="BB295" s="160"/>
      <c r="BC295" s="160"/>
      <c r="BD295" s="160"/>
      <c r="BE295" s="160"/>
      <c r="BF295" s="160"/>
      <c r="BG295" s="160"/>
      <c r="BH295" s="160"/>
      <c r="BI295" s="160"/>
      <c r="BJ295" s="160"/>
      <c r="BK295" s="160"/>
      <c r="BL295" s="160"/>
      <c r="BM295" s="160"/>
      <c r="BN295" s="160"/>
      <c r="BO295" s="160"/>
      <c r="BP295" s="160"/>
      <c r="BQ295" s="160"/>
      <c r="BR295" s="160"/>
      <c r="BS295" s="160"/>
      <c r="BT295" s="160"/>
      <c r="BU295" s="160"/>
      <c r="BV295" s="160"/>
      <c r="BW295" s="160"/>
      <c r="BX295" s="160"/>
      <c r="BY295" s="160"/>
      <c r="BZ295" s="160"/>
      <c r="CA295" s="160"/>
      <c r="CB295" s="160"/>
      <c r="CC295" s="160"/>
      <c r="CD295" s="160"/>
      <c r="CE295" s="160"/>
      <c r="CF295" s="160"/>
      <c r="CG295" s="160"/>
      <c r="CH295" s="160"/>
      <c r="CI295" s="160"/>
      <c r="CJ295" s="160"/>
      <c r="CK295" s="160"/>
      <c r="CL295" s="160"/>
      <c r="CM295" s="160"/>
      <c r="CN295" s="160"/>
      <c r="CO295" s="160"/>
      <c r="CP295" s="160"/>
      <c r="CQ295" s="160"/>
      <c r="CR295" s="160"/>
      <c r="CS295" s="160"/>
      <c r="CT295" s="160"/>
      <c r="CU295" s="160"/>
      <c r="CV295" s="160"/>
      <c r="CW295" s="160"/>
      <c r="CX295" s="160"/>
      <c r="CY295" s="160"/>
      <c r="CZ295" s="160"/>
      <c r="DA295" s="160"/>
      <c r="DB295" s="160"/>
      <c r="DC295" s="160"/>
      <c r="DD295" s="160"/>
      <c r="DE295" s="160"/>
      <c r="DF295" s="160"/>
      <c r="DG295" s="160"/>
      <c r="DH295" s="160"/>
      <c r="DI295" s="160"/>
      <c r="DJ295" s="160"/>
      <c r="DK295" s="160"/>
      <c r="DL295" s="160"/>
      <c r="DM295" s="160"/>
      <c r="DN295" s="160"/>
    </row>
    <row r="296" spans="1:118" s="4" customFormat="1" ht="90" customHeight="1" outlineLevel="2" x14ac:dyDescent="0.25">
      <c r="A296" s="138" t="s">
        <v>122</v>
      </c>
      <c r="B296" s="172" t="s">
        <v>479</v>
      </c>
      <c r="C296" s="147">
        <f t="shared" si="140"/>
        <v>85459.8</v>
      </c>
      <c r="D296" s="140">
        <v>2450</v>
      </c>
      <c r="E296" s="140">
        <v>83009.8</v>
      </c>
      <c r="F296" s="140"/>
      <c r="G296" s="140">
        <v>0</v>
      </c>
      <c r="H296" s="147">
        <f t="shared" si="141"/>
        <v>85459.8</v>
      </c>
      <c r="I296" s="140">
        <v>2450</v>
      </c>
      <c r="J296" s="140">
        <v>83009.8</v>
      </c>
      <c r="K296" s="140"/>
      <c r="L296" s="140">
        <v>0</v>
      </c>
      <c r="M296" s="141">
        <f t="shared" si="145"/>
        <v>100</v>
      </c>
      <c r="N296" s="141">
        <f t="shared" si="135"/>
        <v>0</v>
      </c>
      <c r="O296" s="141">
        <f t="shared" si="142"/>
        <v>100</v>
      </c>
      <c r="P296" s="141">
        <f t="shared" si="143"/>
        <v>0</v>
      </c>
      <c r="Q296" s="141">
        <f t="shared" si="132"/>
        <v>100</v>
      </c>
      <c r="R296" s="141">
        <f t="shared" si="128"/>
        <v>0</v>
      </c>
      <c r="S296" s="141" t="str">
        <f t="shared" si="138"/>
        <v>-</v>
      </c>
      <c r="T296" s="141">
        <f t="shared" si="136"/>
        <v>0</v>
      </c>
      <c r="U296" s="159"/>
      <c r="V296" s="92"/>
      <c r="W296" s="217"/>
      <c r="X296" s="160"/>
      <c r="Y296" s="157"/>
      <c r="Z296" s="157"/>
      <c r="AA296" s="160"/>
      <c r="AB296" s="219"/>
      <c r="AC296" s="160"/>
      <c r="AD296" s="160"/>
      <c r="AE296" s="160"/>
      <c r="AF296" s="160"/>
      <c r="AG296" s="160"/>
      <c r="AH296" s="160"/>
      <c r="AI296" s="160"/>
      <c r="AJ296" s="160"/>
      <c r="AK296" s="160"/>
      <c r="AL296" s="160"/>
      <c r="AM296" s="160"/>
      <c r="AN296" s="160"/>
      <c r="AO296" s="160"/>
      <c r="AP296" s="160"/>
      <c r="AQ296" s="160"/>
      <c r="AR296" s="160"/>
      <c r="AS296" s="160"/>
      <c r="AT296" s="160"/>
      <c r="AU296" s="160"/>
      <c r="AV296" s="160"/>
      <c r="AW296" s="160"/>
      <c r="AX296" s="160"/>
      <c r="AY296" s="160"/>
      <c r="AZ296" s="160"/>
      <c r="BA296" s="160"/>
      <c r="BB296" s="160"/>
      <c r="BC296" s="160"/>
      <c r="BD296" s="160"/>
      <c r="BE296" s="160"/>
      <c r="BF296" s="160"/>
      <c r="BG296" s="160"/>
      <c r="BH296" s="160"/>
      <c r="BI296" s="160"/>
      <c r="BJ296" s="160"/>
      <c r="BK296" s="160"/>
      <c r="BL296" s="160"/>
      <c r="BM296" s="160"/>
      <c r="BN296" s="160"/>
      <c r="BO296" s="160"/>
      <c r="BP296" s="160"/>
      <c r="BQ296" s="160"/>
      <c r="BR296" s="160"/>
      <c r="BS296" s="160"/>
      <c r="BT296" s="160"/>
      <c r="BU296" s="160"/>
      <c r="BV296" s="160"/>
      <c r="BW296" s="160"/>
      <c r="BX296" s="160"/>
      <c r="BY296" s="160"/>
      <c r="BZ296" s="160"/>
      <c r="CA296" s="160"/>
      <c r="CB296" s="160"/>
      <c r="CC296" s="160"/>
      <c r="CD296" s="160"/>
      <c r="CE296" s="160"/>
      <c r="CF296" s="160"/>
      <c r="CG296" s="160"/>
      <c r="CH296" s="160"/>
      <c r="CI296" s="160"/>
      <c r="CJ296" s="160"/>
      <c r="CK296" s="160"/>
      <c r="CL296" s="160"/>
      <c r="CM296" s="160"/>
      <c r="CN296" s="160"/>
      <c r="CO296" s="160"/>
      <c r="CP296" s="160"/>
      <c r="CQ296" s="160"/>
      <c r="CR296" s="160"/>
      <c r="CS296" s="160"/>
      <c r="CT296" s="160"/>
      <c r="CU296" s="160"/>
      <c r="CV296" s="160"/>
      <c r="CW296" s="160"/>
      <c r="CX296" s="160"/>
      <c r="CY296" s="160"/>
      <c r="CZ296" s="160"/>
      <c r="DA296" s="160"/>
      <c r="DB296" s="160"/>
      <c r="DC296" s="160"/>
      <c r="DD296" s="160"/>
      <c r="DE296" s="160"/>
      <c r="DF296" s="160"/>
      <c r="DG296" s="160"/>
      <c r="DH296" s="160"/>
      <c r="DI296" s="160"/>
      <c r="DJ296" s="160"/>
      <c r="DK296" s="160"/>
      <c r="DL296" s="160"/>
      <c r="DM296" s="160"/>
      <c r="DN296" s="160"/>
    </row>
    <row r="297" spans="1:118" s="4" customFormat="1" ht="57.75" customHeight="1" outlineLevel="2" x14ac:dyDescent="0.25">
      <c r="A297" s="138" t="s">
        <v>123</v>
      </c>
      <c r="B297" s="172" t="s">
        <v>480</v>
      </c>
      <c r="C297" s="147">
        <f t="shared" si="140"/>
        <v>2688.5</v>
      </c>
      <c r="D297" s="140">
        <v>0</v>
      </c>
      <c r="E297" s="140">
        <v>228.4</v>
      </c>
      <c r="F297" s="140">
        <v>2460.1</v>
      </c>
      <c r="G297" s="140">
        <v>0</v>
      </c>
      <c r="H297" s="147">
        <f t="shared" si="141"/>
        <v>2688.5</v>
      </c>
      <c r="I297" s="140">
        <v>0</v>
      </c>
      <c r="J297" s="140">
        <v>228.4</v>
      </c>
      <c r="K297" s="140">
        <v>2460.1</v>
      </c>
      <c r="L297" s="140">
        <v>0</v>
      </c>
      <c r="M297" s="141">
        <f t="shared" si="145"/>
        <v>100</v>
      </c>
      <c r="N297" s="141">
        <f t="shared" si="135"/>
        <v>0</v>
      </c>
      <c r="O297" s="141" t="str">
        <f t="shared" si="142"/>
        <v>-</v>
      </c>
      <c r="P297" s="141">
        <f t="shared" si="143"/>
        <v>0</v>
      </c>
      <c r="Q297" s="141">
        <f t="shared" si="132"/>
        <v>100</v>
      </c>
      <c r="R297" s="141">
        <f t="shared" si="128"/>
        <v>0</v>
      </c>
      <c r="S297" s="141">
        <f t="shared" si="138"/>
        <v>100</v>
      </c>
      <c r="T297" s="141">
        <f t="shared" si="136"/>
        <v>0</v>
      </c>
      <c r="U297" s="159"/>
      <c r="V297" s="92"/>
      <c r="W297" s="217"/>
      <c r="X297" s="160"/>
      <c r="Y297" s="157"/>
      <c r="Z297" s="157"/>
      <c r="AA297" s="160"/>
      <c r="AB297" s="219"/>
      <c r="AC297" s="160"/>
      <c r="AD297" s="160"/>
      <c r="AE297" s="160"/>
      <c r="AF297" s="160"/>
      <c r="AG297" s="160"/>
      <c r="AH297" s="160"/>
      <c r="AI297" s="160"/>
      <c r="AJ297" s="160"/>
      <c r="AK297" s="160"/>
      <c r="AL297" s="160"/>
      <c r="AM297" s="160"/>
      <c r="AN297" s="160"/>
      <c r="AO297" s="160"/>
      <c r="AP297" s="160"/>
      <c r="AQ297" s="160"/>
      <c r="AR297" s="160"/>
      <c r="AS297" s="160"/>
      <c r="AT297" s="160"/>
      <c r="AU297" s="160"/>
      <c r="AV297" s="160"/>
      <c r="AW297" s="160"/>
      <c r="AX297" s="160"/>
      <c r="AY297" s="160"/>
      <c r="AZ297" s="160"/>
      <c r="BA297" s="160"/>
      <c r="BB297" s="160"/>
      <c r="BC297" s="160"/>
      <c r="BD297" s="160"/>
      <c r="BE297" s="160"/>
      <c r="BF297" s="160"/>
      <c r="BG297" s="160"/>
      <c r="BH297" s="160"/>
      <c r="BI297" s="160"/>
      <c r="BJ297" s="160"/>
      <c r="BK297" s="160"/>
      <c r="BL297" s="160"/>
      <c r="BM297" s="160"/>
      <c r="BN297" s="160"/>
      <c r="BO297" s="160"/>
      <c r="BP297" s="160"/>
      <c r="BQ297" s="160"/>
      <c r="BR297" s="160"/>
      <c r="BS297" s="160"/>
      <c r="BT297" s="160"/>
      <c r="BU297" s="160"/>
      <c r="BV297" s="160"/>
      <c r="BW297" s="160"/>
      <c r="BX297" s="160"/>
      <c r="BY297" s="160"/>
      <c r="BZ297" s="160"/>
      <c r="CA297" s="160"/>
      <c r="CB297" s="160"/>
      <c r="CC297" s="160"/>
      <c r="CD297" s="160"/>
      <c r="CE297" s="160"/>
      <c r="CF297" s="160"/>
      <c r="CG297" s="160"/>
      <c r="CH297" s="160"/>
      <c r="CI297" s="160"/>
      <c r="CJ297" s="160"/>
      <c r="CK297" s="160"/>
      <c r="CL297" s="160"/>
      <c r="CM297" s="160"/>
      <c r="CN297" s="160"/>
      <c r="CO297" s="160"/>
      <c r="CP297" s="160"/>
      <c r="CQ297" s="160"/>
      <c r="CR297" s="160"/>
      <c r="CS297" s="160"/>
      <c r="CT297" s="160"/>
      <c r="CU297" s="160"/>
      <c r="CV297" s="160"/>
      <c r="CW297" s="160"/>
      <c r="CX297" s="160"/>
      <c r="CY297" s="160"/>
      <c r="CZ297" s="160"/>
      <c r="DA297" s="160"/>
      <c r="DB297" s="160"/>
      <c r="DC297" s="160"/>
      <c r="DD297" s="160"/>
      <c r="DE297" s="160"/>
      <c r="DF297" s="160"/>
      <c r="DG297" s="160"/>
      <c r="DH297" s="160"/>
      <c r="DI297" s="160"/>
      <c r="DJ297" s="160"/>
      <c r="DK297" s="160"/>
      <c r="DL297" s="160"/>
      <c r="DM297" s="160"/>
      <c r="DN297" s="160"/>
    </row>
    <row r="298" spans="1:118" s="184" customFormat="1" ht="64.5" customHeight="1" x14ac:dyDescent="0.25">
      <c r="A298" s="182" t="s">
        <v>731</v>
      </c>
      <c r="B298" s="183" t="s">
        <v>425</v>
      </c>
      <c r="C298" s="131">
        <f t="shared" ref="C298:C303" si="146">D298+E298+F298</f>
        <v>85383.5</v>
      </c>
      <c r="D298" s="131">
        <f>D299+D300+D301</f>
        <v>47117.4</v>
      </c>
      <c r="E298" s="131">
        <f>E299+E300+E301</f>
        <v>34371.800000000003</v>
      </c>
      <c r="F298" s="131">
        <f>F299+F300+F301</f>
        <v>3894.3</v>
      </c>
      <c r="G298" s="131">
        <f>G299+G300+G301</f>
        <v>0</v>
      </c>
      <c r="H298" s="131">
        <f t="shared" ref="H298:H303" si="147">I298+J298+K298</f>
        <v>85383.5</v>
      </c>
      <c r="I298" s="131">
        <f>I299+I300+I301</f>
        <v>47117.4</v>
      </c>
      <c r="J298" s="131">
        <f>J299+J300+J301</f>
        <v>34371.800000000003</v>
      </c>
      <c r="K298" s="131">
        <f>K299+K300+K301</f>
        <v>3894.3</v>
      </c>
      <c r="L298" s="131">
        <f>L299+L300+L301</f>
        <v>0</v>
      </c>
      <c r="M298" s="131">
        <f t="shared" si="145"/>
        <v>100</v>
      </c>
      <c r="N298" s="131">
        <f t="shared" si="135"/>
        <v>0</v>
      </c>
      <c r="O298" s="131">
        <f t="shared" si="142"/>
        <v>100</v>
      </c>
      <c r="P298" s="131">
        <f t="shared" si="143"/>
        <v>0</v>
      </c>
      <c r="Q298" s="131">
        <f t="shared" si="132"/>
        <v>100</v>
      </c>
      <c r="R298" s="131">
        <f t="shared" si="128"/>
        <v>0</v>
      </c>
      <c r="S298" s="131">
        <f t="shared" si="138"/>
        <v>100</v>
      </c>
      <c r="T298" s="131">
        <f t="shared" si="136"/>
        <v>0</v>
      </c>
      <c r="U298" s="329"/>
      <c r="V298" s="92"/>
      <c r="W298" s="217"/>
      <c r="X298" s="349"/>
      <c r="Y298" s="143"/>
      <c r="Z298" s="143"/>
      <c r="AA298" s="349"/>
      <c r="AB298" s="219"/>
      <c r="AC298" s="349"/>
      <c r="AD298" s="349"/>
      <c r="AE298" s="349"/>
      <c r="AF298" s="349"/>
      <c r="AG298" s="349"/>
      <c r="AH298" s="349"/>
      <c r="AI298" s="349"/>
      <c r="AJ298" s="349"/>
      <c r="AK298" s="349"/>
      <c r="AL298" s="349"/>
      <c r="AM298" s="349"/>
      <c r="AN298" s="349"/>
      <c r="AO298" s="349"/>
      <c r="AP298" s="349"/>
      <c r="AQ298" s="349"/>
      <c r="AR298" s="349"/>
      <c r="AS298" s="349"/>
      <c r="AT298" s="349"/>
      <c r="AU298" s="349"/>
      <c r="AV298" s="349"/>
      <c r="AW298" s="349"/>
      <c r="AX298" s="349"/>
      <c r="AY298" s="349"/>
      <c r="AZ298" s="349"/>
      <c r="BA298" s="349"/>
      <c r="BB298" s="349"/>
      <c r="BC298" s="349"/>
      <c r="BD298" s="349"/>
      <c r="BE298" s="349"/>
      <c r="BF298" s="349"/>
      <c r="BG298" s="349"/>
      <c r="BH298" s="349"/>
      <c r="BI298" s="349"/>
      <c r="BJ298" s="349"/>
      <c r="BK298" s="349"/>
      <c r="BL298" s="349"/>
      <c r="BM298" s="349"/>
      <c r="BN298" s="349"/>
      <c r="BO298" s="349"/>
      <c r="BP298" s="349"/>
      <c r="BQ298" s="349"/>
      <c r="BR298" s="349"/>
      <c r="BS298" s="349"/>
      <c r="BT298" s="349"/>
      <c r="BU298" s="349"/>
      <c r="BV298" s="349"/>
      <c r="BW298" s="349"/>
      <c r="BX298" s="349"/>
      <c r="BY298" s="349"/>
      <c r="BZ298" s="349"/>
      <c r="CA298" s="349"/>
      <c r="CB298" s="349"/>
      <c r="CC298" s="349"/>
      <c r="CD298" s="349"/>
      <c r="CE298" s="349"/>
      <c r="CF298" s="349"/>
      <c r="CG298" s="349"/>
      <c r="CH298" s="349"/>
      <c r="CI298" s="349"/>
      <c r="CJ298" s="349"/>
      <c r="CK298" s="349"/>
      <c r="CL298" s="349"/>
      <c r="CM298" s="349"/>
      <c r="CN298" s="349"/>
      <c r="CO298" s="349"/>
      <c r="CP298" s="349"/>
      <c r="CQ298" s="349"/>
      <c r="CR298" s="349"/>
      <c r="CS298" s="349"/>
      <c r="CT298" s="349"/>
      <c r="CU298" s="349"/>
      <c r="CV298" s="349"/>
      <c r="CW298" s="349"/>
      <c r="CX298" s="349"/>
      <c r="CY298" s="349"/>
      <c r="CZ298" s="349"/>
      <c r="DA298" s="349"/>
      <c r="DB298" s="349"/>
      <c r="DC298" s="349"/>
      <c r="DD298" s="349"/>
      <c r="DE298" s="349"/>
      <c r="DF298" s="349"/>
      <c r="DG298" s="349"/>
      <c r="DH298" s="349"/>
      <c r="DI298" s="349"/>
      <c r="DJ298" s="349"/>
      <c r="DK298" s="349"/>
      <c r="DL298" s="349"/>
      <c r="DM298" s="349"/>
      <c r="DN298" s="349"/>
    </row>
    <row r="299" spans="1:118" s="11" customFormat="1" ht="54.75" customHeight="1" outlineLevel="1" x14ac:dyDescent="0.25">
      <c r="A299" s="185" t="s">
        <v>33</v>
      </c>
      <c r="B299" s="172" t="s">
        <v>496</v>
      </c>
      <c r="C299" s="175">
        <f t="shared" si="146"/>
        <v>20898</v>
      </c>
      <c r="D299" s="175">
        <v>20898</v>
      </c>
      <c r="E299" s="175">
        <v>0</v>
      </c>
      <c r="F299" s="175">
        <v>0</v>
      </c>
      <c r="G299" s="175">
        <v>0</v>
      </c>
      <c r="H299" s="175">
        <f t="shared" si="147"/>
        <v>20898</v>
      </c>
      <c r="I299" s="175">
        <v>20898</v>
      </c>
      <c r="J299" s="175">
        <v>0</v>
      </c>
      <c r="K299" s="175">
        <v>0</v>
      </c>
      <c r="L299" s="147">
        <v>0</v>
      </c>
      <c r="M299" s="147">
        <f t="shared" si="145"/>
        <v>100</v>
      </c>
      <c r="N299" s="147">
        <f t="shared" si="135"/>
        <v>0</v>
      </c>
      <c r="O299" s="147">
        <f t="shared" si="142"/>
        <v>100</v>
      </c>
      <c r="P299" s="147">
        <f t="shared" si="143"/>
        <v>0</v>
      </c>
      <c r="Q299" s="147" t="str">
        <f t="shared" si="132"/>
        <v>-</v>
      </c>
      <c r="R299" s="147">
        <f t="shared" si="128"/>
        <v>0</v>
      </c>
      <c r="S299" s="147" t="str">
        <f t="shared" si="138"/>
        <v>-</v>
      </c>
      <c r="T299" s="147">
        <f t="shared" si="136"/>
        <v>0</v>
      </c>
      <c r="U299" s="163"/>
      <c r="V299" s="350"/>
      <c r="W299" s="64"/>
      <c r="X299" s="64"/>
      <c r="Y299" s="143"/>
      <c r="Z299" s="143"/>
      <c r="AA299" s="64"/>
      <c r="AB299" s="219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  <c r="CZ299" s="64"/>
      <c r="DA299" s="64"/>
      <c r="DB299" s="64"/>
      <c r="DC299" s="64"/>
      <c r="DD299" s="64"/>
      <c r="DE299" s="64"/>
      <c r="DF299" s="64"/>
      <c r="DG299" s="64"/>
      <c r="DH299" s="64"/>
      <c r="DI299" s="64"/>
      <c r="DJ299" s="64"/>
      <c r="DK299" s="64"/>
      <c r="DL299" s="64"/>
      <c r="DM299" s="64"/>
      <c r="DN299" s="64"/>
    </row>
    <row r="300" spans="1:118" s="11" customFormat="1" ht="60.75" customHeight="1" outlineLevel="1" x14ac:dyDescent="0.25">
      <c r="A300" s="185" t="s">
        <v>34</v>
      </c>
      <c r="B300" s="172" t="s">
        <v>497</v>
      </c>
      <c r="C300" s="175">
        <f t="shared" si="146"/>
        <v>22852.799999999999</v>
      </c>
      <c r="D300" s="175">
        <v>22852.799999999999</v>
      </c>
      <c r="E300" s="175">
        <v>0</v>
      </c>
      <c r="F300" s="175">
        <v>0</v>
      </c>
      <c r="G300" s="175">
        <v>0</v>
      </c>
      <c r="H300" s="175">
        <f t="shared" si="147"/>
        <v>22852.799999999999</v>
      </c>
      <c r="I300" s="175">
        <v>22852.799999999999</v>
      </c>
      <c r="J300" s="175">
        <v>0</v>
      </c>
      <c r="K300" s="175">
        <v>0</v>
      </c>
      <c r="L300" s="147">
        <v>0</v>
      </c>
      <c r="M300" s="147">
        <f t="shared" si="145"/>
        <v>100</v>
      </c>
      <c r="N300" s="147">
        <f t="shared" si="135"/>
        <v>0</v>
      </c>
      <c r="O300" s="147">
        <f t="shared" si="142"/>
        <v>100</v>
      </c>
      <c r="P300" s="147">
        <f t="shared" si="143"/>
        <v>0</v>
      </c>
      <c r="Q300" s="147" t="str">
        <f t="shared" si="132"/>
        <v>-</v>
      </c>
      <c r="R300" s="147">
        <f t="shared" si="128"/>
        <v>0</v>
      </c>
      <c r="S300" s="147" t="str">
        <f t="shared" si="138"/>
        <v>-</v>
      </c>
      <c r="T300" s="147">
        <f t="shared" si="136"/>
        <v>0</v>
      </c>
      <c r="U300" s="163"/>
      <c r="V300" s="350"/>
      <c r="W300" s="64"/>
      <c r="X300" s="64"/>
      <c r="Y300" s="143"/>
      <c r="Z300" s="143"/>
      <c r="AA300" s="64"/>
      <c r="AB300" s="219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  <c r="CZ300" s="64"/>
      <c r="DA300" s="64"/>
      <c r="DB300" s="64"/>
      <c r="DC300" s="64"/>
      <c r="DD300" s="64"/>
      <c r="DE300" s="64"/>
      <c r="DF300" s="64"/>
      <c r="DG300" s="64"/>
      <c r="DH300" s="64"/>
      <c r="DI300" s="64"/>
      <c r="DJ300" s="64"/>
      <c r="DK300" s="64"/>
      <c r="DL300" s="64"/>
      <c r="DM300" s="64"/>
      <c r="DN300" s="64"/>
    </row>
    <row r="301" spans="1:118" s="11" customFormat="1" ht="44.25" customHeight="1" outlineLevel="1" x14ac:dyDescent="0.25">
      <c r="A301" s="185" t="s">
        <v>35</v>
      </c>
      <c r="B301" s="172" t="s">
        <v>498</v>
      </c>
      <c r="C301" s="175">
        <f>D301+E301+F301</f>
        <v>41632.699999999997</v>
      </c>
      <c r="D301" s="175">
        <f>D302+D303</f>
        <v>3366.6</v>
      </c>
      <c r="E301" s="186">
        <f>E302+E303</f>
        <v>34371.800000000003</v>
      </c>
      <c r="F301" s="175">
        <f>F302+F303</f>
        <v>3894.3</v>
      </c>
      <c r="G301" s="175">
        <f>G302+G303</f>
        <v>0</v>
      </c>
      <c r="H301" s="175">
        <f t="shared" si="147"/>
        <v>41632.699999999997</v>
      </c>
      <c r="I301" s="175">
        <f>I302+I303</f>
        <v>3366.6</v>
      </c>
      <c r="J301" s="186">
        <f>J302+J303</f>
        <v>34371.800000000003</v>
      </c>
      <c r="K301" s="175">
        <f>K302+K303</f>
        <v>3894.3</v>
      </c>
      <c r="L301" s="175">
        <f>L302+L303</f>
        <v>0</v>
      </c>
      <c r="M301" s="147">
        <f t="shared" si="145"/>
        <v>100</v>
      </c>
      <c r="N301" s="147">
        <f t="shared" si="135"/>
        <v>0</v>
      </c>
      <c r="O301" s="147">
        <f t="shared" si="142"/>
        <v>100</v>
      </c>
      <c r="P301" s="147">
        <f t="shared" si="143"/>
        <v>0</v>
      </c>
      <c r="Q301" s="147">
        <f t="shared" si="132"/>
        <v>100</v>
      </c>
      <c r="R301" s="147">
        <f t="shared" si="128"/>
        <v>0</v>
      </c>
      <c r="S301" s="147">
        <f t="shared" si="138"/>
        <v>100</v>
      </c>
      <c r="T301" s="147">
        <f t="shared" si="136"/>
        <v>0</v>
      </c>
      <c r="U301" s="163"/>
      <c r="V301" s="350"/>
      <c r="W301" s="64"/>
      <c r="X301" s="64"/>
      <c r="Y301" s="143"/>
      <c r="Z301" s="143"/>
      <c r="AA301" s="64"/>
      <c r="AB301" s="219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  <c r="CZ301" s="64"/>
      <c r="DA301" s="64"/>
      <c r="DB301" s="64"/>
      <c r="DC301" s="64"/>
      <c r="DD301" s="64"/>
      <c r="DE301" s="64"/>
      <c r="DF301" s="64"/>
      <c r="DG301" s="64"/>
      <c r="DH301" s="64"/>
      <c r="DI301" s="64"/>
      <c r="DJ301" s="64"/>
      <c r="DK301" s="64"/>
      <c r="DL301" s="64"/>
      <c r="DM301" s="64"/>
      <c r="DN301" s="64"/>
    </row>
    <row r="302" spans="1:118" s="11" customFormat="1" ht="41.25" customHeight="1" outlineLevel="2" x14ac:dyDescent="0.25">
      <c r="A302" s="185" t="s">
        <v>117</v>
      </c>
      <c r="B302" s="156" t="s">
        <v>167</v>
      </c>
      <c r="C302" s="175">
        <f t="shared" si="146"/>
        <v>11532.6</v>
      </c>
      <c r="D302" s="175">
        <v>1153.3</v>
      </c>
      <c r="E302" s="186">
        <v>10379.299999999999</v>
      </c>
      <c r="F302" s="175">
        <v>0</v>
      </c>
      <c r="G302" s="175">
        <v>0</v>
      </c>
      <c r="H302" s="175">
        <f t="shared" si="147"/>
        <v>11532.6</v>
      </c>
      <c r="I302" s="175">
        <v>1153.3</v>
      </c>
      <c r="J302" s="186">
        <v>10379.299999999999</v>
      </c>
      <c r="K302" s="175">
        <v>0</v>
      </c>
      <c r="L302" s="147">
        <v>0</v>
      </c>
      <c r="M302" s="147">
        <f t="shared" si="145"/>
        <v>100</v>
      </c>
      <c r="N302" s="147">
        <f t="shared" si="135"/>
        <v>0</v>
      </c>
      <c r="O302" s="147">
        <f t="shared" si="142"/>
        <v>100</v>
      </c>
      <c r="P302" s="147">
        <f t="shared" si="143"/>
        <v>0</v>
      </c>
      <c r="Q302" s="147">
        <f t="shared" si="132"/>
        <v>100</v>
      </c>
      <c r="R302" s="147">
        <f t="shared" si="128"/>
        <v>0</v>
      </c>
      <c r="S302" s="147" t="str">
        <f t="shared" si="138"/>
        <v>-</v>
      </c>
      <c r="T302" s="147">
        <f t="shared" si="136"/>
        <v>0</v>
      </c>
      <c r="U302" s="163"/>
      <c r="V302" s="350"/>
      <c r="W302" s="64"/>
      <c r="X302" s="64"/>
      <c r="Y302" s="143"/>
      <c r="Z302" s="143"/>
      <c r="AA302" s="64"/>
      <c r="AB302" s="219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  <c r="CZ302" s="64"/>
      <c r="DA302" s="64"/>
      <c r="DB302" s="64"/>
      <c r="DC302" s="64"/>
      <c r="DD302" s="64"/>
      <c r="DE302" s="64"/>
      <c r="DF302" s="64"/>
      <c r="DG302" s="64"/>
      <c r="DH302" s="64"/>
      <c r="DI302" s="64"/>
      <c r="DJ302" s="64"/>
      <c r="DK302" s="64"/>
      <c r="DL302" s="64"/>
      <c r="DM302" s="64"/>
      <c r="DN302" s="64"/>
    </row>
    <row r="303" spans="1:118" s="11" customFormat="1" ht="36.75" customHeight="1" outlineLevel="2" x14ac:dyDescent="0.25">
      <c r="A303" s="185" t="s">
        <v>118</v>
      </c>
      <c r="B303" s="156" t="s">
        <v>168</v>
      </c>
      <c r="C303" s="175">
        <f t="shared" si="146"/>
        <v>30100.1</v>
      </c>
      <c r="D303" s="175">
        <v>2213.3000000000002</v>
      </c>
      <c r="E303" s="186">
        <v>23992.5</v>
      </c>
      <c r="F303" s="175">
        <v>3894.3</v>
      </c>
      <c r="G303" s="175">
        <v>0</v>
      </c>
      <c r="H303" s="175">
        <f t="shared" si="147"/>
        <v>30100.1</v>
      </c>
      <c r="I303" s="175">
        <v>2213.3000000000002</v>
      </c>
      <c r="J303" s="186">
        <v>23992.5</v>
      </c>
      <c r="K303" s="175">
        <v>3894.3</v>
      </c>
      <c r="L303" s="147">
        <v>0</v>
      </c>
      <c r="M303" s="147">
        <f t="shared" si="145"/>
        <v>100</v>
      </c>
      <c r="N303" s="147">
        <f t="shared" si="135"/>
        <v>0</v>
      </c>
      <c r="O303" s="147">
        <f t="shared" si="142"/>
        <v>100</v>
      </c>
      <c r="P303" s="147">
        <f t="shared" si="143"/>
        <v>0</v>
      </c>
      <c r="Q303" s="147">
        <f t="shared" si="132"/>
        <v>100</v>
      </c>
      <c r="R303" s="147">
        <f t="shared" si="128"/>
        <v>0</v>
      </c>
      <c r="S303" s="147">
        <f t="shared" si="138"/>
        <v>100</v>
      </c>
      <c r="T303" s="147">
        <f t="shared" si="136"/>
        <v>0</v>
      </c>
      <c r="U303" s="163"/>
      <c r="V303" s="350"/>
      <c r="W303" s="64"/>
      <c r="X303" s="64"/>
      <c r="Y303" s="143"/>
      <c r="Z303" s="143"/>
      <c r="AA303" s="64"/>
      <c r="AB303" s="219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  <c r="CZ303" s="64"/>
      <c r="DA303" s="64"/>
      <c r="DB303" s="64"/>
      <c r="DC303" s="64"/>
      <c r="DD303" s="64"/>
      <c r="DE303" s="64"/>
      <c r="DF303" s="64"/>
      <c r="DG303" s="64"/>
      <c r="DH303" s="64"/>
      <c r="DI303" s="64"/>
      <c r="DJ303" s="64"/>
      <c r="DK303" s="64"/>
      <c r="DL303" s="64"/>
      <c r="DM303" s="64"/>
      <c r="DN303" s="64"/>
    </row>
    <row r="304" spans="1:118" s="132" customFormat="1" ht="87.75" customHeight="1" x14ac:dyDescent="0.25">
      <c r="A304" s="169">
        <v>19</v>
      </c>
      <c r="B304" s="187" t="s">
        <v>187</v>
      </c>
      <c r="C304" s="131">
        <f>SUM(D304:F304)</f>
        <v>526.79999999999995</v>
      </c>
      <c r="D304" s="131">
        <f>D305+D311</f>
        <v>526.79999999999995</v>
      </c>
      <c r="E304" s="131">
        <f>E305+E311</f>
        <v>0</v>
      </c>
      <c r="F304" s="131">
        <f>F305+F311</f>
        <v>0</v>
      </c>
      <c r="G304" s="131">
        <f>G305+G311</f>
        <v>0</v>
      </c>
      <c r="H304" s="131">
        <f>SUM(I304:K304)</f>
        <v>526.79999999999995</v>
      </c>
      <c r="I304" s="131">
        <f>I305+I311</f>
        <v>526.79999999999995</v>
      </c>
      <c r="J304" s="131">
        <f>J305+J311</f>
        <v>0</v>
      </c>
      <c r="K304" s="131">
        <f>K305+K311</f>
        <v>0</v>
      </c>
      <c r="L304" s="131">
        <f>L305+L311</f>
        <v>0</v>
      </c>
      <c r="M304" s="131">
        <f t="shared" si="145"/>
        <v>100</v>
      </c>
      <c r="N304" s="131">
        <f t="shared" si="135"/>
        <v>0</v>
      </c>
      <c r="O304" s="131">
        <f t="shared" si="142"/>
        <v>100</v>
      </c>
      <c r="P304" s="131">
        <f t="shared" si="143"/>
        <v>0</v>
      </c>
      <c r="Q304" s="131" t="str">
        <f t="shared" si="132"/>
        <v>-</v>
      </c>
      <c r="R304" s="131">
        <f t="shared" si="128"/>
        <v>0</v>
      </c>
      <c r="S304" s="131" t="str">
        <f t="shared" si="138"/>
        <v>-</v>
      </c>
      <c r="T304" s="131">
        <f t="shared" si="136"/>
        <v>0</v>
      </c>
      <c r="U304" s="329"/>
      <c r="V304" s="92"/>
      <c r="W304" s="217"/>
      <c r="X304" s="330"/>
      <c r="Y304" s="218"/>
      <c r="Z304" s="218"/>
      <c r="AA304" s="330"/>
      <c r="AB304" s="219"/>
      <c r="AC304" s="330"/>
      <c r="AD304" s="330"/>
      <c r="AE304" s="330"/>
      <c r="AF304" s="330"/>
      <c r="AG304" s="330"/>
      <c r="AH304" s="330"/>
      <c r="AI304" s="330"/>
      <c r="AJ304" s="330"/>
      <c r="AK304" s="330"/>
      <c r="AL304" s="330"/>
      <c r="AM304" s="330"/>
      <c r="AN304" s="330"/>
      <c r="AO304" s="330"/>
      <c r="AP304" s="330"/>
      <c r="AQ304" s="330"/>
      <c r="AR304" s="330"/>
      <c r="AS304" s="330"/>
      <c r="AT304" s="330"/>
      <c r="AU304" s="330"/>
      <c r="AV304" s="330"/>
      <c r="AW304" s="330"/>
      <c r="AX304" s="330"/>
      <c r="AY304" s="330"/>
      <c r="AZ304" s="330"/>
      <c r="BA304" s="330"/>
      <c r="BB304" s="330"/>
      <c r="BC304" s="330"/>
      <c r="BD304" s="330"/>
      <c r="BE304" s="330"/>
      <c r="BF304" s="330"/>
      <c r="BG304" s="330"/>
      <c r="BH304" s="330"/>
      <c r="BI304" s="330"/>
      <c r="BJ304" s="330"/>
      <c r="BK304" s="330"/>
      <c r="BL304" s="330"/>
      <c r="BM304" s="330"/>
      <c r="BN304" s="330"/>
      <c r="BO304" s="330"/>
      <c r="BP304" s="330"/>
      <c r="BQ304" s="330"/>
      <c r="BR304" s="330"/>
      <c r="BS304" s="330"/>
      <c r="BT304" s="330"/>
      <c r="BU304" s="330"/>
      <c r="BV304" s="330"/>
      <c r="BW304" s="330"/>
      <c r="BX304" s="330"/>
      <c r="BY304" s="330"/>
      <c r="BZ304" s="330"/>
      <c r="CA304" s="330"/>
      <c r="CB304" s="330"/>
      <c r="CC304" s="330"/>
      <c r="CD304" s="330"/>
      <c r="CE304" s="330"/>
      <c r="CF304" s="330"/>
      <c r="CG304" s="330"/>
      <c r="CH304" s="330"/>
      <c r="CI304" s="330"/>
      <c r="CJ304" s="330"/>
      <c r="CK304" s="330"/>
      <c r="CL304" s="330"/>
      <c r="CM304" s="330"/>
      <c r="CN304" s="330"/>
      <c r="CO304" s="330"/>
      <c r="CP304" s="330"/>
      <c r="CQ304" s="330"/>
      <c r="CR304" s="330"/>
      <c r="CS304" s="330"/>
      <c r="CT304" s="330"/>
      <c r="CU304" s="330"/>
      <c r="CV304" s="330"/>
      <c r="CW304" s="330"/>
      <c r="CX304" s="330"/>
      <c r="CY304" s="330"/>
      <c r="CZ304" s="330"/>
      <c r="DA304" s="330"/>
      <c r="DB304" s="330"/>
      <c r="DC304" s="330"/>
      <c r="DD304" s="330"/>
      <c r="DE304" s="330"/>
      <c r="DF304" s="330"/>
      <c r="DG304" s="330"/>
      <c r="DH304" s="330"/>
      <c r="DI304" s="330"/>
      <c r="DJ304" s="330"/>
      <c r="DK304" s="330"/>
      <c r="DL304" s="330"/>
      <c r="DM304" s="330"/>
      <c r="DN304" s="330"/>
    </row>
    <row r="305" spans="1:118" s="11" customFormat="1" ht="57" customHeight="1" outlineLevel="1" x14ac:dyDescent="0.25">
      <c r="A305" s="199" t="s">
        <v>33</v>
      </c>
      <c r="B305" s="172" t="s">
        <v>652</v>
      </c>
      <c r="C305" s="147">
        <f t="shared" ref="C305:C311" si="148">SUM(D305:F305)</f>
        <v>526.79999999999995</v>
      </c>
      <c r="D305" s="198">
        <f>D306+D307+D308+D309+D310</f>
        <v>526.79999999999995</v>
      </c>
      <c r="E305" s="198">
        <f>E306+E307+E308+E309+E310</f>
        <v>0</v>
      </c>
      <c r="F305" s="198">
        <f>F306+F307+F308+F309+F310</f>
        <v>0</v>
      </c>
      <c r="G305" s="198">
        <f>G306+G307+G308+G309+G310</f>
        <v>0</v>
      </c>
      <c r="H305" s="198">
        <f t="shared" ref="H305:H311" si="149">SUM(I305:K305)</f>
        <v>526.79999999999995</v>
      </c>
      <c r="I305" s="198">
        <f>I306+I307+I308+I309+I310</f>
        <v>526.79999999999995</v>
      </c>
      <c r="J305" s="198">
        <f>J306+J307+J308+J309+J310</f>
        <v>0</v>
      </c>
      <c r="K305" s="198">
        <f>K306+K307+K308+K309+K310</f>
        <v>0</v>
      </c>
      <c r="L305" s="198">
        <f>L306+L307+L308+L309+L310</f>
        <v>0</v>
      </c>
      <c r="M305" s="147">
        <f t="shared" si="145"/>
        <v>100</v>
      </c>
      <c r="N305" s="147">
        <f t="shared" si="135"/>
        <v>0</v>
      </c>
      <c r="O305" s="147">
        <f t="shared" si="142"/>
        <v>100</v>
      </c>
      <c r="P305" s="147">
        <f t="shared" si="143"/>
        <v>0</v>
      </c>
      <c r="Q305" s="147" t="str">
        <f t="shared" si="132"/>
        <v>-</v>
      </c>
      <c r="R305" s="147">
        <f t="shared" si="128"/>
        <v>0</v>
      </c>
      <c r="S305" s="147" t="str">
        <f t="shared" si="138"/>
        <v>-</v>
      </c>
      <c r="T305" s="147">
        <f t="shared" si="136"/>
        <v>0</v>
      </c>
      <c r="U305" s="163"/>
      <c r="V305" s="92"/>
      <c r="W305" s="217"/>
      <c r="X305" s="64"/>
      <c r="Y305" s="218"/>
      <c r="Z305" s="218"/>
      <c r="AA305" s="64"/>
      <c r="AB305" s="219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  <c r="CZ305" s="64"/>
      <c r="DA305" s="64"/>
      <c r="DB305" s="64"/>
      <c r="DC305" s="64"/>
      <c r="DD305" s="64"/>
      <c r="DE305" s="64"/>
      <c r="DF305" s="64"/>
      <c r="DG305" s="64"/>
      <c r="DH305" s="64"/>
      <c r="DI305" s="64"/>
      <c r="DJ305" s="64"/>
      <c r="DK305" s="64"/>
      <c r="DL305" s="64"/>
      <c r="DM305" s="64"/>
      <c r="DN305" s="64"/>
    </row>
    <row r="306" spans="1:118" s="11" customFormat="1" ht="90" customHeight="1" outlineLevel="2" x14ac:dyDescent="0.25">
      <c r="A306" s="138" t="s">
        <v>104</v>
      </c>
      <c r="B306" s="289" t="s">
        <v>380</v>
      </c>
      <c r="C306" s="147">
        <f t="shared" si="148"/>
        <v>200</v>
      </c>
      <c r="D306" s="147">
        <v>200</v>
      </c>
      <c r="E306" s="147">
        <v>0</v>
      </c>
      <c r="F306" s="147">
        <v>0</v>
      </c>
      <c r="G306" s="147">
        <v>0</v>
      </c>
      <c r="H306" s="147">
        <f t="shared" si="149"/>
        <v>200</v>
      </c>
      <c r="I306" s="147">
        <v>200</v>
      </c>
      <c r="J306" s="147">
        <v>0</v>
      </c>
      <c r="K306" s="147">
        <v>0</v>
      </c>
      <c r="L306" s="147">
        <v>0</v>
      </c>
      <c r="M306" s="147">
        <f t="shared" si="145"/>
        <v>100</v>
      </c>
      <c r="N306" s="147">
        <f t="shared" si="135"/>
        <v>0</v>
      </c>
      <c r="O306" s="147">
        <f t="shared" si="142"/>
        <v>100</v>
      </c>
      <c r="P306" s="147">
        <f t="shared" si="143"/>
        <v>0</v>
      </c>
      <c r="Q306" s="147" t="str">
        <f t="shared" si="132"/>
        <v>-</v>
      </c>
      <c r="R306" s="147">
        <f t="shared" si="128"/>
        <v>0</v>
      </c>
      <c r="S306" s="147" t="str">
        <f t="shared" si="138"/>
        <v>-</v>
      </c>
      <c r="T306" s="147">
        <f t="shared" si="136"/>
        <v>0</v>
      </c>
      <c r="U306" s="163"/>
      <c r="V306" s="92"/>
      <c r="W306" s="217"/>
      <c r="X306" s="64"/>
      <c r="Y306" s="218"/>
      <c r="Z306" s="218"/>
      <c r="AA306" s="64"/>
      <c r="AB306" s="219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  <c r="CZ306" s="64"/>
      <c r="DA306" s="64"/>
      <c r="DB306" s="64"/>
      <c r="DC306" s="64"/>
      <c r="DD306" s="64"/>
      <c r="DE306" s="64"/>
      <c r="DF306" s="64"/>
      <c r="DG306" s="64"/>
      <c r="DH306" s="64"/>
      <c r="DI306" s="64"/>
      <c r="DJ306" s="64"/>
      <c r="DK306" s="64"/>
      <c r="DL306" s="64"/>
      <c r="DM306" s="64"/>
      <c r="DN306" s="64"/>
    </row>
    <row r="307" spans="1:118" s="11" customFormat="1" ht="106.5" customHeight="1" outlineLevel="2" x14ac:dyDescent="0.25">
      <c r="A307" s="290" t="s">
        <v>105</v>
      </c>
      <c r="B307" s="289" t="s">
        <v>381</v>
      </c>
      <c r="C307" s="147">
        <f t="shared" si="148"/>
        <v>113.4</v>
      </c>
      <c r="D307" s="147">
        <v>113.4</v>
      </c>
      <c r="E307" s="147">
        <v>0</v>
      </c>
      <c r="F307" s="147">
        <v>0</v>
      </c>
      <c r="G307" s="147">
        <v>0</v>
      </c>
      <c r="H307" s="147">
        <f t="shared" si="149"/>
        <v>113.4</v>
      </c>
      <c r="I307" s="147">
        <v>113.4</v>
      </c>
      <c r="J307" s="147">
        <v>0</v>
      </c>
      <c r="K307" s="147">
        <v>0</v>
      </c>
      <c r="L307" s="147">
        <v>0</v>
      </c>
      <c r="M307" s="147">
        <f t="shared" si="145"/>
        <v>100</v>
      </c>
      <c r="N307" s="147">
        <f t="shared" si="135"/>
        <v>0</v>
      </c>
      <c r="O307" s="147">
        <f t="shared" si="142"/>
        <v>100</v>
      </c>
      <c r="P307" s="147">
        <f t="shared" si="143"/>
        <v>0</v>
      </c>
      <c r="Q307" s="147" t="str">
        <f t="shared" si="132"/>
        <v>-</v>
      </c>
      <c r="R307" s="147">
        <f t="shared" si="128"/>
        <v>0</v>
      </c>
      <c r="S307" s="147" t="str">
        <f t="shared" si="138"/>
        <v>-</v>
      </c>
      <c r="T307" s="147">
        <f t="shared" si="136"/>
        <v>0</v>
      </c>
      <c r="U307" s="163"/>
      <c r="V307" s="92"/>
      <c r="W307" s="217"/>
      <c r="X307" s="64"/>
      <c r="Y307" s="218"/>
      <c r="Z307" s="218"/>
      <c r="AA307" s="64"/>
      <c r="AB307" s="219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  <c r="CZ307" s="64"/>
      <c r="DA307" s="64"/>
      <c r="DB307" s="64"/>
      <c r="DC307" s="64"/>
      <c r="DD307" s="64"/>
      <c r="DE307" s="64"/>
      <c r="DF307" s="64"/>
      <c r="DG307" s="64"/>
      <c r="DH307" s="64"/>
      <c r="DI307" s="64"/>
      <c r="DJ307" s="64"/>
      <c r="DK307" s="64"/>
      <c r="DL307" s="64"/>
      <c r="DM307" s="64"/>
      <c r="DN307" s="64"/>
    </row>
    <row r="308" spans="1:118" s="11" customFormat="1" ht="52.5" customHeight="1" outlineLevel="2" x14ac:dyDescent="0.25">
      <c r="A308" s="138" t="s">
        <v>106</v>
      </c>
      <c r="B308" s="289" t="s">
        <v>186</v>
      </c>
      <c r="C308" s="147">
        <f t="shared" si="148"/>
        <v>88.8</v>
      </c>
      <c r="D308" s="198">
        <v>88.8</v>
      </c>
      <c r="E308" s="198">
        <v>0</v>
      </c>
      <c r="F308" s="198">
        <f>SUM(F309:F309)</f>
        <v>0</v>
      </c>
      <c r="G308" s="198">
        <f>SUM(G309:G309)</f>
        <v>0</v>
      </c>
      <c r="H308" s="147">
        <f t="shared" si="149"/>
        <v>88.8</v>
      </c>
      <c r="I308" s="147">
        <v>88.8</v>
      </c>
      <c r="J308" s="198">
        <v>0</v>
      </c>
      <c r="K308" s="147">
        <v>0</v>
      </c>
      <c r="L308" s="147">
        <v>0</v>
      </c>
      <c r="M308" s="147">
        <f t="shared" si="145"/>
        <v>100</v>
      </c>
      <c r="N308" s="147">
        <f t="shared" si="135"/>
        <v>0</v>
      </c>
      <c r="O308" s="147">
        <f t="shared" si="142"/>
        <v>100</v>
      </c>
      <c r="P308" s="147">
        <f t="shared" si="143"/>
        <v>0</v>
      </c>
      <c r="Q308" s="147" t="str">
        <f t="shared" si="132"/>
        <v>-</v>
      </c>
      <c r="R308" s="147">
        <f t="shared" si="128"/>
        <v>0</v>
      </c>
      <c r="S308" s="147" t="str">
        <f t="shared" si="138"/>
        <v>-</v>
      </c>
      <c r="T308" s="147">
        <f t="shared" si="136"/>
        <v>0</v>
      </c>
      <c r="U308" s="163"/>
      <c r="V308" s="92"/>
      <c r="W308" s="217"/>
      <c r="X308" s="64"/>
      <c r="Y308" s="218"/>
      <c r="Z308" s="218"/>
      <c r="AA308" s="64"/>
      <c r="AB308" s="219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  <c r="CZ308" s="64"/>
      <c r="DA308" s="64"/>
      <c r="DB308" s="64"/>
      <c r="DC308" s="64"/>
      <c r="DD308" s="64"/>
      <c r="DE308" s="64"/>
      <c r="DF308" s="64"/>
      <c r="DG308" s="64"/>
      <c r="DH308" s="64"/>
      <c r="DI308" s="64"/>
      <c r="DJ308" s="64"/>
      <c r="DK308" s="64"/>
      <c r="DL308" s="64"/>
      <c r="DM308" s="64"/>
      <c r="DN308" s="64"/>
    </row>
    <row r="309" spans="1:118" s="11" customFormat="1" ht="116.25" customHeight="1" outlineLevel="2" x14ac:dyDescent="0.25">
      <c r="A309" s="290" t="s">
        <v>107</v>
      </c>
      <c r="B309" s="289" t="s">
        <v>382</v>
      </c>
      <c r="C309" s="147">
        <f t="shared" si="148"/>
        <v>84.6</v>
      </c>
      <c r="D309" s="147">
        <v>84.6</v>
      </c>
      <c r="E309" s="147">
        <f>SUM(E311:E311)</f>
        <v>0</v>
      </c>
      <c r="F309" s="147">
        <f>SUM(F311:F311)</f>
        <v>0</v>
      </c>
      <c r="G309" s="147">
        <f>SUM(G311:G311)</f>
        <v>0</v>
      </c>
      <c r="H309" s="147">
        <f t="shared" si="149"/>
        <v>84.6</v>
      </c>
      <c r="I309" s="147">
        <v>84.6</v>
      </c>
      <c r="J309" s="147">
        <f>SUM(J311:J311)</f>
        <v>0</v>
      </c>
      <c r="K309" s="147">
        <f>SUM(K311:K311)</f>
        <v>0</v>
      </c>
      <c r="L309" s="147">
        <f>SUM(L311:L311)</f>
        <v>0</v>
      </c>
      <c r="M309" s="147">
        <f t="shared" si="145"/>
        <v>100</v>
      </c>
      <c r="N309" s="147">
        <f t="shared" si="135"/>
        <v>0</v>
      </c>
      <c r="O309" s="147">
        <f t="shared" si="142"/>
        <v>100</v>
      </c>
      <c r="P309" s="147">
        <f t="shared" si="143"/>
        <v>0</v>
      </c>
      <c r="Q309" s="147" t="str">
        <f t="shared" si="132"/>
        <v>-</v>
      </c>
      <c r="R309" s="147">
        <f t="shared" si="128"/>
        <v>0</v>
      </c>
      <c r="S309" s="147" t="str">
        <f t="shared" si="138"/>
        <v>-</v>
      </c>
      <c r="T309" s="147">
        <f t="shared" si="136"/>
        <v>0</v>
      </c>
      <c r="U309" s="163"/>
      <c r="V309" s="92"/>
      <c r="W309" s="217"/>
      <c r="X309" s="64"/>
      <c r="Y309" s="218"/>
      <c r="Z309" s="218"/>
      <c r="AA309" s="64"/>
      <c r="AB309" s="219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  <c r="CZ309" s="64"/>
      <c r="DA309" s="64"/>
      <c r="DB309" s="64"/>
      <c r="DC309" s="64"/>
      <c r="DD309" s="64"/>
      <c r="DE309" s="64"/>
      <c r="DF309" s="64"/>
      <c r="DG309" s="64"/>
      <c r="DH309" s="64"/>
      <c r="DI309" s="64"/>
      <c r="DJ309" s="64"/>
      <c r="DK309" s="64"/>
      <c r="DL309" s="64"/>
      <c r="DM309" s="64"/>
      <c r="DN309" s="64"/>
    </row>
    <row r="310" spans="1:118" s="11" customFormat="1" ht="116.25" customHeight="1" outlineLevel="2" x14ac:dyDescent="0.25">
      <c r="A310" s="290" t="s">
        <v>108</v>
      </c>
      <c r="B310" s="289" t="s">
        <v>383</v>
      </c>
      <c r="C310" s="147">
        <f t="shared" si="148"/>
        <v>40</v>
      </c>
      <c r="D310" s="147">
        <v>40</v>
      </c>
      <c r="E310" s="147">
        <v>0</v>
      </c>
      <c r="F310" s="147">
        <v>0</v>
      </c>
      <c r="G310" s="147">
        <v>0</v>
      </c>
      <c r="H310" s="147">
        <f t="shared" si="149"/>
        <v>40</v>
      </c>
      <c r="I310" s="147">
        <v>40</v>
      </c>
      <c r="J310" s="147">
        <v>0</v>
      </c>
      <c r="K310" s="147">
        <v>0</v>
      </c>
      <c r="L310" s="147">
        <v>0</v>
      </c>
      <c r="M310" s="147">
        <f t="shared" si="145"/>
        <v>100</v>
      </c>
      <c r="N310" s="147">
        <f t="shared" si="135"/>
        <v>0</v>
      </c>
      <c r="O310" s="147">
        <f t="shared" si="142"/>
        <v>100</v>
      </c>
      <c r="P310" s="147">
        <f t="shared" si="143"/>
        <v>0</v>
      </c>
      <c r="Q310" s="147" t="str">
        <f t="shared" si="132"/>
        <v>-</v>
      </c>
      <c r="R310" s="147">
        <f t="shared" si="128"/>
        <v>0</v>
      </c>
      <c r="S310" s="147" t="str">
        <f t="shared" si="138"/>
        <v>-</v>
      </c>
      <c r="T310" s="147">
        <f t="shared" si="136"/>
        <v>0</v>
      </c>
      <c r="U310" s="163"/>
      <c r="V310" s="92"/>
      <c r="W310" s="217"/>
      <c r="X310" s="64"/>
      <c r="Y310" s="218"/>
      <c r="Z310" s="218"/>
      <c r="AA310" s="64"/>
      <c r="AB310" s="219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  <c r="CZ310" s="64"/>
      <c r="DA310" s="64"/>
      <c r="DB310" s="64"/>
      <c r="DC310" s="64"/>
      <c r="DD310" s="64"/>
      <c r="DE310" s="64"/>
      <c r="DF310" s="64"/>
      <c r="DG310" s="64"/>
      <c r="DH310" s="64"/>
      <c r="DI310" s="64"/>
      <c r="DJ310" s="64"/>
      <c r="DK310" s="64"/>
      <c r="DL310" s="64"/>
      <c r="DM310" s="64"/>
      <c r="DN310" s="64"/>
    </row>
    <row r="311" spans="1:118" s="11" customFormat="1" ht="73.5" customHeight="1" outlineLevel="1" x14ac:dyDescent="0.25">
      <c r="A311" s="290" t="s">
        <v>34</v>
      </c>
      <c r="B311" s="172" t="s">
        <v>653</v>
      </c>
      <c r="C311" s="147">
        <f t="shared" si="148"/>
        <v>0</v>
      </c>
      <c r="D311" s="147">
        <v>0</v>
      </c>
      <c r="E311" s="147">
        <v>0</v>
      </c>
      <c r="F311" s="147">
        <v>0</v>
      </c>
      <c r="G311" s="147">
        <v>0</v>
      </c>
      <c r="H311" s="147">
        <f t="shared" si="149"/>
        <v>0</v>
      </c>
      <c r="I311" s="147">
        <v>0</v>
      </c>
      <c r="J311" s="147">
        <v>0</v>
      </c>
      <c r="K311" s="147">
        <v>0</v>
      </c>
      <c r="L311" s="147">
        <v>0</v>
      </c>
      <c r="M311" s="147" t="str">
        <f t="shared" si="145"/>
        <v>-</v>
      </c>
      <c r="N311" s="147">
        <f t="shared" si="135"/>
        <v>0</v>
      </c>
      <c r="O311" s="147" t="str">
        <f t="shared" si="142"/>
        <v>-</v>
      </c>
      <c r="P311" s="147">
        <f t="shared" si="143"/>
        <v>0</v>
      </c>
      <c r="Q311" s="147" t="str">
        <f t="shared" si="132"/>
        <v>-</v>
      </c>
      <c r="R311" s="147">
        <f t="shared" si="128"/>
        <v>0</v>
      </c>
      <c r="S311" s="147" t="str">
        <f t="shared" si="138"/>
        <v>-</v>
      </c>
      <c r="T311" s="147">
        <f t="shared" si="136"/>
        <v>0</v>
      </c>
      <c r="U311" s="163"/>
      <c r="V311" s="92"/>
      <c r="W311" s="217"/>
      <c r="X311" s="64"/>
      <c r="Y311" s="218"/>
      <c r="Z311" s="218"/>
      <c r="AA311" s="64"/>
      <c r="AB311" s="219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  <c r="CZ311" s="64"/>
      <c r="DA311" s="64"/>
      <c r="DB311" s="64"/>
      <c r="DC311" s="64"/>
      <c r="DD311" s="64"/>
      <c r="DE311" s="64"/>
      <c r="DF311" s="64"/>
      <c r="DG311" s="64"/>
      <c r="DH311" s="64"/>
      <c r="DI311" s="64"/>
      <c r="DJ311" s="64"/>
      <c r="DK311" s="64"/>
      <c r="DL311" s="64"/>
      <c r="DM311" s="64"/>
      <c r="DN311" s="64"/>
    </row>
    <row r="312" spans="1:118" s="184" customFormat="1" ht="64.5" customHeight="1" x14ac:dyDescent="0.25">
      <c r="A312" s="182" t="s">
        <v>355</v>
      </c>
      <c r="B312" s="183" t="s">
        <v>662</v>
      </c>
      <c r="C312" s="131">
        <f>D312+E312+F312</f>
        <v>15.2</v>
      </c>
      <c r="D312" s="131">
        <f>D313+D314</f>
        <v>15.2</v>
      </c>
      <c r="E312" s="131">
        <f>E313</f>
        <v>0</v>
      </c>
      <c r="F312" s="131">
        <f>F313</f>
        <v>0</v>
      </c>
      <c r="G312" s="131">
        <f>G313</f>
        <v>0</v>
      </c>
      <c r="H312" s="131">
        <f>I312+J312+K312</f>
        <v>15.2</v>
      </c>
      <c r="I312" s="131">
        <f>I313+I314</f>
        <v>15.2</v>
      </c>
      <c r="J312" s="131">
        <f>J313+J314</f>
        <v>0</v>
      </c>
      <c r="K312" s="131">
        <f>K313+K314</f>
        <v>0</v>
      </c>
      <c r="L312" s="131">
        <f>L313+L314</f>
        <v>0</v>
      </c>
      <c r="M312" s="131">
        <f t="shared" si="145"/>
        <v>100</v>
      </c>
      <c r="N312" s="131">
        <f t="shared" si="135"/>
        <v>0</v>
      </c>
      <c r="O312" s="131">
        <f t="shared" si="142"/>
        <v>100</v>
      </c>
      <c r="P312" s="131">
        <f t="shared" si="143"/>
        <v>0</v>
      </c>
      <c r="Q312" s="131" t="str">
        <f t="shared" si="132"/>
        <v>-</v>
      </c>
      <c r="R312" s="131">
        <f t="shared" si="128"/>
        <v>0</v>
      </c>
      <c r="S312" s="131" t="str">
        <f t="shared" si="138"/>
        <v>-</v>
      </c>
      <c r="T312" s="131">
        <f t="shared" si="136"/>
        <v>0</v>
      </c>
      <c r="U312" s="329"/>
      <c r="V312" s="92"/>
      <c r="W312" s="217"/>
      <c r="X312" s="349"/>
      <c r="Y312" s="143"/>
      <c r="Z312" s="143"/>
      <c r="AA312" s="349"/>
      <c r="AB312" s="219"/>
      <c r="AC312" s="349"/>
      <c r="AD312" s="349"/>
      <c r="AE312" s="349"/>
      <c r="AF312" s="349"/>
      <c r="AG312" s="349"/>
      <c r="AH312" s="349"/>
      <c r="AI312" s="349"/>
      <c r="AJ312" s="349"/>
      <c r="AK312" s="349"/>
      <c r="AL312" s="349"/>
      <c r="AM312" s="349"/>
      <c r="AN312" s="349"/>
      <c r="AO312" s="349"/>
      <c r="AP312" s="349"/>
      <c r="AQ312" s="349"/>
      <c r="AR312" s="349"/>
      <c r="AS312" s="349"/>
      <c r="AT312" s="349"/>
      <c r="AU312" s="349"/>
      <c r="AV312" s="349"/>
      <c r="AW312" s="349"/>
      <c r="AX312" s="349"/>
      <c r="AY312" s="349"/>
      <c r="AZ312" s="349"/>
      <c r="BA312" s="349"/>
      <c r="BB312" s="349"/>
      <c r="BC312" s="349"/>
      <c r="BD312" s="349"/>
      <c r="BE312" s="349"/>
      <c r="BF312" s="349"/>
      <c r="BG312" s="349"/>
      <c r="BH312" s="349"/>
      <c r="BI312" s="349"/>
      <c r="BJ312" s="349"/>
      <c r="BK312" s="349"/>
      <c r="BL312" s="349"/>
      <c r="BM312" s="349"/>
      <c r="BN312" s="349"/>
      <c r="BO312" s="349"/>
      <c r="BP312" s="349"/>
      <c r="BQ312" s="349"/>
      <c r="BR312" s="349"/>
      <c r="BS312" s="349"/>
      <c r="BT312" s="349"/>
      <c r="BU312" s="349"/>
      <c r="BV312" s="349"/>
      <c r="BW312" s="349"/>
      <c r="BX312" s="349"/>
      <c r="BY312" s="349"/>
      <c r="BZ312" s="349"/>
      <c r="CA312" s="349"/>
      <c r="CB312" s="349"/>
      <c r="CC312" s="349"/>
      <c r="CD312" s="349"/>
      <c r="CE312" s="349"/>
      <c r="CF312" s="349"/>
      <c r="CG312" s="349"/>
      <c r="CH312" s="349"/>
      <c r="CI312" s="349"/>
      <c r="CJ312" s="349"/>
      <c r="CK312" s="349"/>
      <c r="CL312" s="349"/>
      <c r="CM312" s="349"/>
      <c r="CN312" s="349"/>
      <c r="CO312" s="349"/>
      <c r="CP312" s="349"/>
      <c r="CQ312" s="349"/>
      <c r="CR312" s="349"/>
      <c r="CS312" s="349"/>
      <c r="CT312" s="349"/>
      <c r="CU312" s="349"/>
      <c r="CV312" s="349"/>
      <c r="CW312" s="349"/>
      <c r="CX312" s="349"/>
      <c r="CY312" s="349"/>
      <c r="CZ312" s="349"/>
      <c r="DA312" s="349"/>
      <c r="DB312" s="349"/>
      <c r="DC312" s="349"/>
      <c r="DD312" s="349"/>
      <c r="DE312" s="349"/>
      <c r="DF312" s="349"/>
      <c r="DG312" s="349"/>
      <c r="DH312" s="349"/>
      <c r="DI312" s="349"/>
      <c r="DJ312" s="349"/>
      <c r="DK312" s="349"/>
      <c r="DL312" s="349"/>
      <c r="DM312" s="349"/>
      <c r="DN312" s="349"/>
    </row>
    <row r="313" spans="1:118" s="11" customFormat="1" ht="90" customHeight="1" outlineLevel="1" x14ac:dyDescent="0.25">
      <c r="A313" s="185" t="s">
        <v>33</v>
      </c>
      <c r="B313" s="172" t="s">
        <v>679</v>
      </c>
      <c r="C313" s="175">
        <f>D313+E313+F313</f>
        <v>10.199999999999999</v>
      </c>
      <c r="D313" s="175">
        <v>10.199999999999999</v>
      </c>
      <c r="E313" s="175">
        <v>0</v>
      </c>
      <c r="F313" s="175">
        <v>0</v>
      </c>
      <c r="G313" s="175">
        <v>0</v>
      </c>
      <c r="H313" s="175">
        <f>I313+J313+K313</f>
        <v>10.199999999999999</v>
      </c>
      <c r="I313" s="175">
        <v>10.199999999999999</v>
      </c>
      <c r="J313" s="175">
        <v>0</v>
      </c>
      <c r="K313" s="175">
        <v>0</v>
      </c>
      <c r="L313" s="147">
        <v>0</v>
      </c>
      <c r="M313" s="147">
        <f t="shared" si="145"/>
        <v>100</v>
      </c>
      <c r="N313" s="147">
        <f t="shared" si="135"/>
        <v>0</v>
      </c>
      <c r="O313" s="147">
        <f t="shared" si="142"/>
        <v>100</v>
      </c>
      <c r="P313" s="147">
        <f t="shared" si="143"/>
        <v>0</v>
      </c>
      <c r="Q313" s="147" t="str">
        <f t="shared" si="132"/>
        <v>-</v>
      </c>
      <c r="R313" s="147">
        <f t="shared" si="128"/>
        <v>0</v>
      </c>
      <c r="S313" s="147" t="str">
        <f t="shared" si="138"/>
        <v>-</v>
      </c>
      <c r="T313" s="147">
        <f t="shared" si="136"/>
        <v>0</v>
      </c>
      <c r="U313" s="163"/>
      <c r="V313" s="350"/>
      <c r="W313" s="64"/>
      <c r="X313" s="64"/>
      <c r="Y313" s="143"/>
      <c r="Z313" s="143"/>
      <c r="AA313" s="64"/>
      <c r="AB313" s="219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  <c r="CZ313" s="64"/>
      <c r="DA313" s="64"/>
      <c r="DB313" s="64"/>
      <c r="DC313" s="64"/>
      <c r="DD313" s="64"/>
      <c r="DE313" s="64"/>
      <c r="DF313" s="64"/>
      <c r="DG313" s="64"/>
      <c r="DH313" s="64"/>
      <c r="DI313" s="64"/>
      <c r="DJ313" s="64"/>
      <c r="DK313" s="64"/>
      <c r="DL313" s="64"/>
      <c r="DM313" s="64"/>
      <c r="DN313" s="64"/>
    </row>
    <row r="314" spans="1:118" s="11" customFormat="1" ht="60.75" customHeight="1" outlineLevel="1" x14ac:dyDescent="0.25">
      <c r="A314" s="185" t="s">
        <v>34</v>
      </c>
      <c r="B314" s="172" t="s">
        <v>497</v>
      </c>
      <c r="C314" s="175">
        <f>D314+E314+F314</f>
        <v>5</v>
      </c>
      <c r="D314" s="175">
        <v>5</v>
      </c>
      <c r="E314" s="175">
        <v>0</v>
      </c>
      <c r="F314" s="175">
        <v>0</v>
      </c>
      <c r="G314" s="175">
        <v>0</v>
      </c>
      <c r="H314" s="175">
        <f>I314+J314+K314</f>
        <v>5</v>
      </c>
      <c r="I314" s="175">
        <v>5</v>
      </c>
      <c r="J314" s="175">
        <v>0</v>
      </c>
      <c r="K314" s="175">
        <v>0</v>
      </c>
      <c r="L314" s="147">
        <v>0</v>
      </c>
      <c r="M314" s="147">
        <f t="shared" si="145"/>
        <v>100</v>
      </c>
      <c r="N314" s="147">
        <f t="shared" si="135"/>
        <v>0</v>
      </c>
      <c r="O314" s="147">
        <f t="shared" si="142"/>
        <v>100</v>
      </c>
      <c r="P314" s="147">
        <f t="shared" si="143"/>
        <v>0</v>
      </c>
      <c r="Q314" s="147" t="str">
        <f t="shared" si="132"/>
        <v>-</v>
      </c>
      <c r="R314" s="147">
        <f t="shared" si="128"/>
        <v>0</v>
      </c>
      <c r="S314" s="147" t="str">
        <f t="shared" si="138"/>
        <v>-</v>
      </c>
      <c r="T314" s="147">
        <f t="shared" si="136"/>
        <v>0</v>
      </c>
      <c r="U314" s="163"/>
      <c r="V314" s="350"/>
      <c r="W314" s="64"/>
      <c r="X314" s="64"/>
      <c r="Y314" s="143"/>
      <c r="Z314" s="143"/>
      <c r="AA314" s="64"/>
      <c r="AB314" s="219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  <c r="CZ314" s="64"/>
      <c r="DA314" s="64"/>
      <c r="DB314" s="64"/>
      <c r="DC314" s="64"/>
      <c r="DD314" s="64"/>
      <c r="DE314" s="64"/>
      <c r="DF314" s="64"/>
      <c r="DG314" s="64"/>
      <c r="DH314" s="64"/>
      <c r="DI314" s="64"/>
      <c r="DJ314" s="64"/>
      <c r="DK314" s="64"/>
      <c r="DL314" s="64"/>
      <c r="DM314" s="64"/>
      <c r="DN314" s="64"/>
    </row>
    <row r="315" spans="1:118" s="11" customFormat="1" ht="36.75" customHeight="1" x14ac:dyDescent="0.25">
      <c r="A315" s="291"/>
      <c r="B315" s="292"/>
      <c r="C315" s="163"/>
      <c r="D315" s="163"/>
      <c r="E315" s="293"/>
      <c r="F315" s="163"/>
      <c r="G315" s="163"/>
      <c r="H315" s="163"/>
      <c r="I315" s="163"/>
      <c r="J315" s="293"/>
      <c r="K315" s="163"/>
      <c r="L315" s="148"/>
      <c r="M315" s="148"/>
      <c r="N315" s="148"/>
      <c r="O315" s="148"/>
      <c r="P315" s="148"/>
      <c r="Q315" s="148"/>
      <c r="R315" s="148"/>
      <c r="S315" s="148"/>
      <c r="T315" s="148"/>
      <c r="U315" s="163"/>
      <c r="V315" s="350"/>
      <c r="W315" s="64"/>
      <c r="X315" s="64"/>
      <c r="Y315" s="143"/>
      <c r="Z315" s="143"/>
      <c r="AA315" s="64"/>
      <c r="AB315" s="219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  <c r="CZ315" s="64"/>
      <c r="DA315" s="64"/>
      <c r="DB315" s="64"/>
      <c r="DC315" s="64"/>
      <c r="DD315" s="64"/>
      <c r="DE315" s="64"/>
      <c r="DF315" s="64"/>
      <c r="DG315" s="64"/>
      <c r="DH315" s="64"/>
      <c r="DI315" s="64"/>
      <c r="DJ315" s="64"/>
      <c r="DK315" s="64"/>
      <c r="DL315" s="64"/>
      <c r="DM315" s="64"/>
      <c r="DN315" s="64"/>
    </row>
    <row r="316" spans="1:118" s="41" customFormat="1" ht="36.75" customHeight="1" x14ac:dyDescent="0.25">
      <c r="A316" s="38" t="s">
        <v>358</v>
      </c>
      <c r="B316" s="97"/>
      <c r="C316" s="98"/>
      <c r="D316" s="99"/>
      <c r="E316" s="100"/>
      <c r="F316" s="99"/>
      <c r="G316" s="99"/>
      <c r="H316" s="98"/>
      <c r="I316" s="99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99"/>
      <c r="V316" s="40"/>
      <c r="W316" s="40"/>
      <c r="X316" s="40"/>
      <c r="Y316" s="35"/>
      <c r="Z316" s="35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  <c r="DB316" s="40"/>
      <c r="DC316" s="40"/>
      <c r="DD316" s="40"/>
      <c r="DE316" s="40"/>
      <c r="DF316" s="40"/>
      <c r="DG316" s="40"/>
      <c r="DH316" s="40"/>
      <c r="DI316" s="40"/>
      <c r="DJ316" s="40"/>
      <c r="DK316" s="40"/>
      <c r="DL316" s="40"/>
      <c r="DM316" s="40"/>
      <c r="DN316" s="40"/>
    </row>
    <row r="317" spans="1:118" s="41" customFormat="1" x14ac:dyDescent="0.25">
      <c r="A317" s="38" t="s">
        <v>356</v>
      </c>
      <c r="B317" s="36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9"/>
      <c r="N317" s="39"/>
      <c r="O317" s="39"/>
      <c r="P317" s="39"/>
      <c r="Q317" s="39"/>
      <c r="R317" s="39"/>
      <c r="S317" s="39"/>
      <c r="T317" s="39"/>
      <c r="U317" s="211"/>
      <c r="V317" s="40"/>
      <c r="W317" s="40"/>
      <c r="X317" s="40"/>
      <c r="Y317" s="35"/>
      <c r="Z317" s="35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M317" s="40"/>
      <c r="DN317" s="40"/>
    </row>
    <row r="318" spans="1:118" x14ac:dyDescent="0.25">
      <c r="A318" s="11"/>
      <c r="B318" s="19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20"/>
      <c r="N318" s="20"/>
      <c r="O318" s="20"/>
      <c r="P318" s="20"/>
      <c r="Q318" s="20"/>
      <c r="R318" s="20"/>
      <c r="S318" s="20"/>
      <c r="T318" s="20"/>
      <c r="U318" s="351"/>
      <c r="V318" s="94"/>
    </row>
    <row r="319" spans="1:118" x14ac:dyDescent="0.25">
      <c r="A319" s="11"/>
      <c r="B319" s="19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20"/>
      <c r="N319" s="20"/>
      <c r="O319" s="20"/>
      <c r="P319" s="20"/>
      <c r="Q319" s="20"/>
      <c r="R319" s="20"/>
      <c r="S319" s="20"/>
      <c r="T319" s="20"/>
      <c r="U319" s="351"/>
      <c r="V319" s="95"/>
    </row>
    <row r="320" spans="1:118" s="60" customFormat="1" ht="26.25" x14ac:dyDescent="0.25">
      <c r="A320" s="383" t="s">
        <v>101</v>
      </c>
      <c r="B320" s="383"/>
      <c r="C320" s="383"/>
      <c r="D320" s="383"/>
      <c r="E320" s="383"/>
      <c r="F320" s="383"/>
      <c r="G320" s="383"/>
      <c r="H320" s="383"/>
      <c r="I320" s="383"/>
      <c r="J320" s="383"/>
      <c r="K320" s="383"/>
      <c r="L320" s="383"/>
      <c r="M320" s="383"/>
      <c r="N320" s="383"/>
      <c r="O320" s="383"/>
      <c r="P320" s="383"/>
      <c r="Q320" s="383"/>
      <c r="R320" s="383"/>
      <c r="S320" s="383"/>
      <c r="T320" s="383"/>
      <c r="U320" s="352"/>
      <c r="V320" s="59"/>
      <c r="W320" s="93"/>
      <c r="X320" s="59"/>
      <c r="Y320" s="35"/>
      <c r="Z320" s="35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/>
      <c r="CR320" s="59"/>
      <c r="CS320" s="59"/>
      <c r="CT320" s="59"/>
      <c r="CU320" s="59"/>
      <c r="CV320" s="59"/>
      <c r="CW320" s="59"/>
      <c r="CX320" s="59"/>
      <c r="CY320" s="59"/>
      <c r="CZ320" s="59"/>
      <c r="DA320" s="59"/>
      <c r="DB320" s="59"/>
      <c r="DC320" s="59"/>
      <c r="DD320" s="59"/>
      <c r="DE320" s="59"/>
      <c r="DF320" s="59"/>
      <c r="DG320" s="59"/>
      <c r="DH320" s="59"/>
      <c r="DI320" s="59"/>
      <c r="DJ320" s="59"/>
      <c r="DK320" s="59"/>
      <c r="DL320" s="59"/>
      <c r="DM320" s="59"/>
      <c r="DN320" s="59"/>
    </row>
    <row r="321" spans="1:118" s="60" customFormat="1" ht="26.25" x14ac:dyDescent="0.25">
      <c r="A321" s="61"/>
      <c r="B321" s="62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1"/>
      <c r="N321" s="61"/>
      <c r="O321" s="61"/>
      <c r="P321" s="61"/>
      <c r="Q321" s="61"/>
      <c r="R321" s="61"/>
      <c r="S321" s="61"/>
      <c r="T321" s="61"/>
      <c r="U321" s="353"/>
      <c r="V321" s="59"/>
      <c r="W321" s="59"/>
      <c r="X321" s="59"/>
      <c r="Y321" s="35"/>
      <c r="Z321" s="35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  <c r="CQ321" s="59"/>
      <c r="CR321" s="59"/>
      <c r="CS321" s="59"/>
      <c r="CT321" s="59"/>
      <c r="CU321" s="59"/>
      <c r="CV321" s="59"/>
      <c r="CW321" s="59"/>
      <c r="CX321" s="59"/>
      <c r="CY321" s="59"/>
      <c r="CZ321" s="59"/>
      <c r="DA321" s="59"/>
      <c r="DB321" s="59"/>
      <c r="DC321" s="59"/>
      <c r="DD321" s="59"/>
      <c r="DE321" s="59"/>
      <c r="DF321" s="59"/>
      <c r="DG321" s="59"/>
      <c r="DH321" s="59"/>
      <c r="DI321" s="59"/>
      <c r="DJ321" s="59"/>
      <c r="DK321" s="59"/>
      <c r="DL321" s="59"/>
      <c r="DM321" s="59"/>
      <c r="DN321" s="59"/>
    </row>
    <row r="322" spans="1:118" s="60" customFormat="1" ht="26.25" x14ac:dyDescent="0.25">
      <c r="A322" s="62" t="s">
        <v>113</v>
      </c>
      <c r="B322" s="57" t="s">
        <v>132</v>
      </c>
      <c r="C322" s="58"/>
      <c r="D322" s="63"/>
      <c r="E322" s="63"/>
      <c r="F322" s="63"/>
      <c r="G322" s="63"/>
      <c r="H322" s="63"/>
      <c r="I322" s="63"/>
      <c r="J322" s="63"/>
      <c r="K322" s="63"/>
      <c r="L322" s="63"/>
      <c r="M322" s="61"/>
      <c r="N322" s="61"/>
      <c r="O322" s="61"/>
      <c r="P322" s="61"/>
      <c r="Q322" s="61"/>
      <c r="R322" s="61"/>
      <c r="S322" s="61"/>
      <c r="T322" s="61"/>
      <c r="U322" s="353"/>
      <c r="V322" s="59"/>
      <c r="W322" s="59"/>
      <c r="X322" s="59"/>
      <c r="Y322" s="35"/>
      <c r="Z322" s="35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/>
      <c r="CR322" s="59"/>
      <c r="CS322" s="59"/>
      <c r="CT322" s="59"/>
      <c r="CU322" s="59"/>
      <c r="CV322" s="59"/>
      <c r="CW322" s="59"/>
      <c r="CX322" s="59"/>
      <c r="CY322" s="59"/>
      <c r="CZ322" s="59"/>
      <c r="DA322" s="59"/>
      <c r="DB322" s="59"/>
      <c r="DC322" s="59"/>
      <c r="DD322" s="59"/>
      <c r="DE322" s="59"/>
      <c r="DF322" s="59"/>
      <c r="DG322" s="59"/>
      <c r="DH322" s="59"/>
      <c r="DI322" s="59"/>
      <c r="DJ322" s="59"/>
      <c r="DK322" s="59"/>
      <c r="DL322" s="59"/>
      <c r="DM322" s="59"/>
      <c r="DN322" s="59"/>
    </row>
  </sheetData>
  <dataConsolidate/>
  <mergeCells count="25">
    <mergeCell ref="A320:T320"/>
    <mergeCell ref="A1:T1"/>
    <mergeCell ref="A2:T2"/>
    <mergeCell ref="A5:A8"/>
    <mergeCell ref="B5:B8"/>
    <mergeCell ref="C6:C8"/>
    <mergeCell ref="C5:F5"/>
    <mergeCell ref="D6:F6"/>
    <mergeCell ref="G5:G8"/>
    <mergeCell ref="L5:L8"/>
    <mergeCell ref="H5:K5"/>
    <mergeCell ref="H6:H8"/>
    <mergeCell ref="M5:T5"/>
    <mergeCell ref="D7:D8"/>
    <mergeCell ref="E7:E8"/>
    <mergeCell ref="I6:K6"/>
    <mergeCell ref="F7:F8"/>
    <mergeCell ref="I7:I8"/>
    <mergeCell ref="J7:J8"/>
    <mergeCell ref="S7:T7"/>
    <mergeCell ref="K7:K8"/>
    <mergeCell ref="O7:P7"/>
    <mergeCell ref="Q7:R7"/>
    <mergeCell ref="M6:N7"/>
    <mergeCell ref="O6:T6"/>
  </mergeCells>
  <printOptions horizontalCentered="1"/>
  <pageMargins left="0" right="0" top="0.59055118110236227" bottom="0" header="0.31496062992125984" footer="0"/>
  <pageSetup paperSize="9" scale="33" fitToHeight="50" orientation="landscape" blackAndWhite="1" r:id="rId1"/>
  <headerFooter differentFirst="1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R237"/>
  <sheetViews>
    <sheetView view="pageBreakPreview" zoomScale="55" zoomScaleNormal="100" zoomScaleSheetLayoutView="5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D226" sqref="D226"/>
    </sheetView>
  </sheetViews>
  <sheetFormatPr defaultRowHeight="14.25" outlineLevelRow="2" x14ac:dyDescent="0.25"/>
  <cols>
    <col min="1" max="1" width="5.7109375" style="1" customWidth="1"/>
    <col min="2" max="2" width="52.42578125" style="1" customWidth="1"/>
    <col min="3" max="3" width="11.42578125" style="1" customWidth="1"/>
    <col min="4" max="4" width="17.85546875" style="1" customWidth="1"/>
    <col min="5" max="5" width="18.28515625" style="1" customWidth="1"/>
    <col min="6" max="6" width="16.42578125" style="1" customWidth="1"/>
    <col min="7" max="7" width="14.7109375" style="49" customWidth="1"/>
    <col min="8" max="8" width="30" style="1" customWidth="1"/>
    <col min="9" max="9" width="29.28515625" style="55" customWidth="1"/>
    <col min="10" max="10" width="19.85546875" style="1" customWidth="1"/>
    <col min="11" max="11" width="17.140625" style="1" customWidth="1"/>
    <col min="12" max="12" width="19.28515625" style="1" customWidth="1"/>
    <col min="13" max="16384" width="9.140625" style="1"/>
  </cols>
  <sheetData>
    <row r="1" spans="1:10" s="5" customFormat="1" ht="20.25" customHeight="1" x14ac:dyDescent="0.25">
      <c r="A1" s="394" t="s">
        <v>27</v>
      </c>
      <c r="B1" s="394"/>
      <c r="C1" s="394"/>
      <c r="D1" s="394"/>
      <c r="E1" s="394"/>
      <c r="F1" s="394"/>
      <c r="G1" s="394"/>
      <c r="H1" s="394"/>
      <c r="I1" s="54"/>
      <c r="J1" s="4"/>
    </row>
    <row r="2" spans="1:10" s="5" customFormat="1" ht="20.25" customHeight="1" x14ac:dyDescent="0.25">
      <c r="A2" s="395" t="s">
        <v>370</v>
      </c>
      <c r="B2" s="395"/>
      <c r="C2" s="395"/>
      <c r="D2" s="395"/>
      <c r="E2" s="395"/>
      <c r="F2" s="395"/>
      <c r="G2" s="395"/>
      <c r="H2" s="395"/>
      <c r="I2" s="54"/>
      <c r="J2" s="4"/>
    </row>
    <row r="3" spans="1:10" s="5" customFormat="1" ht="20.25" customHeight="1" x14ac:dyDescent="0.25">
      <c r="A3" s="400" t="s">
        <v>442</v>
      </c>
      <c r="B3" s="400"/>
      <c r="C3" s="400"/>
      <c r="D3" s="400"/>
      <c r="E3" s="400"/>
      <c r="F3" s="400"/>
      <c r="G3" s="400"/>
      <c r="H3" s="400"/>
      <c r="I3" s="54"/>
      <c r="J3" s="4"/>
    </row>
    <row r="5" spans="1:10" ht="18.75" customHeight="1" x14ac:dyDescent="0.25">
      <c r="A5" s="399" t="s">
        <v>0</v>
      </c>
      <c r="B5" s="399" t="s">
        <v>28</v>
      </c>
      <c r="C5" s="399" t="s">
        <v>29</v>
      </c>
      <c r="D5" s="399" t="s">
        <v>30</v>
      </c>
      <c r="E5" s="399" t="s">
        <v>31</v>
      </c>
      <c r="F5" s="404" t="s">
        <v>78</v>
      </c>
      <c r="G5" s="396" t="s">
        <v>52</v>
      </c>
      <c r="H5" s="398" t="s">
        <v>32</v>
      </c>
      <c r="I5" s="406" t="s">
        <v>367</v>
      </c>
    </row>
    <row r="6" spans="1:10" ht="67.5" customHeight="1" x14ac:dyDescent="0.25">
      <c r="A6" s="399"/>
      <c r="B6" s="399"/>
      <c r="C6" s="399"/>
      <c r="D6" s="399"/>
      <c r="E6" s="399"/>
      <c r="F6" s="405"/>
      <c r="G6" s="397"/>
      <c r="H6" s="398"/>
      <c r="I6" s="406"/>
    </row>
    <row r="7" spans="1:10" s="369" customFormat="1" ht="35.25" customHeight="1" collapsed="1" x14ac:dyDescent="0.35">
      <c r="A7" s="355" t="s">
        <v>33</v>
      </c>
      <c r="B7" s="390" t="s">
        <v>171</v>
      </c>
      <c r="C7" s="390"/>
      <c r="D7" s="390"/>
      <c r="E7" s="390"/>
      <c r="F7" s="390"/>
      <c r="G7" s="390"/>
      <c r="H7" s="390"/>
      <c r="I7" s="356">
        <f>AVERAGE(G8:G20)</f>
        <v>1.0780000000000001</v>
      </c>
    </row>
    <row r="8" spans="1:10" s="68" customFormat="1" ht="104.25" hidden="1" customHeight="1" outlineLevel="1" x14ac:dyDescent="0.25">
      <c r="A8" s="231">
        <v>1</v>
      </c>
      <c r="B8" s="232" t="s">
        <v>393</v>
      </c>
      <c r="C8" s="81" t="s">
        <v>176</v>
      </c>
      <c r="D8" s="81">
        <v>730</v>
      </c>
      <c r="E8" s="317">
        <v>736</v>
      </c>
      <c r="F8" s="3">
        <v>621</v>
      </c>
      <c r="G8" s="70">
        <f>F8/E8</f>
        <v>0.84399999999999997</v>
      </c>
      <c r="H8" s="71" t="s">
        <v>536</v>
      </c>
      <c r="I8" s="387"/>
    </row>
    <row r="9" spans="1:10" s="68" customFormat="1" ht="93" hidden="1" customHeight="1" outlineLevel="1" x14ac:dyDescent="0.25">
      <c r="A9" s="231">
        <v>2</v>
      </c>
      <c r="B9" s="232" t="s">
        <v>394</v>
      </c>
      <c r="C9" s="81" t="s">
        <v>176</v>
      </c>
      <c r="D9" s="81">
        <v>254.6</v>
      </c>
      <c r="E9" s="317">
        <v>256.7</v>
      </c>
      <c r="F9" s="72">
        <v>216.2</v>
      </c>
      <c r="G9" s="70">
        <f t="shared" ref="G9:G20" si="0">F9/E9</f>
        <v>0.84199999999999997</v>
      </c>
      <c r="H9" s="71" t="s">
        <v>365</v>
      </c>
      <c r="I9" s="387"/>
    </row>
    <row r="10" spans="1:10" s="68" customFormat="1" ht="86.25" hidden="1" customHeight="1" outlineLevel="1" x14ac:dyDescent="0.25">
      <c r="A10" s="231">
        <v>3</v>
      </c>
      <c r="B10" s="232" t="s">
        <v>395</v>
      </c>
      <c r="C10" s="81" t="s">
        <v>25</v>
      </c>
      <c r="D10" s="81">
        <v>6.1</v>
      </c>
      <c r="E10" s="317">
        <v>6.1</v>
      </c>
      <c r="F10" s="72">
        <v>10.199999999999999</v>
      </c>
      <c r="G10" s="70">
        <f t="shared" si="0"/>
        <v>1.6719999999999999</v>
      </c>
      <c r="H10" s="71" t="s">
        <v>365</v>
      </c>
      <c r="I10" s="387"/>
    </row>
    <row r="11" spans="1:10" s="68" customFormat="1" ht="86.25" hidden="1" customHeight="1" outlineLevel="1" x14ac:dyDescent="0.25">
      <c r="A11" s="231">
        <v>4</v>
      </c>
      <c r="B11" s="232" t="s">
        <v>396</v>
      </c>
      <c r="C11" s="81" t="s">
        <v>176</v>
      </c>
      <c r="D11" s="81">
        <v>8</v>
      </c>
      <c r="E11" s="317">
        <v>10</v>
      </c>
      <c r="F11" s="3">
        <v>10</v>
      </c>
      <c r="G11" s="70">
        <f t="shared" si="0"/>
        <v>1</v>
      </c>
      <c r="H11" s="71" t="s">
        <v>365</v>
      </c>
      <c r="I11" s="387"/>
    </row>
    <row r="12" spans="1:10" s="68" customFormat="1" ht="84.75" hidden="1" customHeight="1" outlineLevel="1" x14ac:dyDescent="0.25">
      <c r="A12" s="231">
        <v>5</v>
      </c>
      <c r="B12" s="232" t="s">
        <v>397</v>
      </c>
      <c r="C12" s="81" t="s">
        <v>176</v>
      </c>
      <c r="D12" s="81">
        <v>0</v>
      </c>
      <c r="E12" s="317">
        <v>2</v>
      </c>
      <c r="F12" s="3">
        <v>2</v>
      </c>
      <c r="G12" s="70">
        <f t="shared" si="0"/>
        <v>1</v>
      </c>
      <c r="H12" s="71" t="s">
        <v>365</v>
      </c>
      <c r="I12" s="387"/>
    </row>
    <row r="13" spans="1:10" s="68" customFormat="1" ht="94.5" hidden="1" customHeight="1" outlineLevel="1" x14ac:dyDescent="0.25">
      <c r="A13" s="231">
        <v>6</v>
      </c>
      <c r="B13" s="232" t="s">
        <v>724</v>
      </c>
      <c r="C13" s="81" t="s">
        <v>58</v>
      </c>
      <c r="D13" s="81">
        <v>80</v>
      </c>
      <c r="E13" s="317">
        <v>90</v>
      </c>
      <c r="F13" s="3">
        <v>90</v>
      </c>
      <c r="G13" s="70">
        <f t="shared" si="0"/>
        <v>1</v>
      </c>
      <c r="H13" s="71" t="s">
        <v>365</v>
      </c>
      <c r="I13" s="387"/>
    </row>
    <row r="14" spans="1:10" s="68" customFormat="1" ht="87.75" hidden="1" customHeight="1" outlineLevel="1" x14ac:dyDescent="0.25">
      <c r="A14" s="231">
        <v>7</v>
      </c>
      <c r="B14" s="232" t="s">
        <v>398</v>
      </c>
      <c r="C14" s="81" t="s">
        <v>58</v>
      </c>
      <c r="D14" s="81">
        <v>1300</v>
      </c>
      <c r="E14" s="317">
        <v>1700</v>
      </c>
      <c r="F14" s="3">
        <v>1700</v>
      </c>
      <c r="G14" s="70">
        <f t="shared" si="0"/>
        <v>1</v>
      </c>
      <c r="H14" s="71" t="s">
        <v>365</v>
      </c>
      <c r="I14" s="387"/>
    </row>
    <row r="15" spans="1:10" s="68" customFormat="1" ht="90.75" hidden="1" customHeight="1" outlineLevel="1" x14ac:dyDescent="0.25">
      <c r="A15" s="231">
        <v>8</v>
      </c>
      <c r="B15" s="232" t="s">
        <v>728</v>
      </c>
      <c r="C15" s="81" t="s">
        <v>25</v>
      </c>
      <c r="D15" s="81" t="s">
        <v>392</v>
      </c>
      <c r="E15" s="317">
        <v>100</v>
      </c>
      <c r="F15" s="3">
        <v>100</v>
      </c>
      <c r="G15" s="70">
        <f t="shared" si="0"/>
        <v>1</v>
      </c>
      <c r="H15" s="71" t="s">
        <v>365</v>
      </c>
      <c r="I15" s="387"/>
    </row>
    <row r="16" spans="1:10" s="68" customFormat="1" ht="84.75" hidden="1" customHeight="1" outlineLevel="1" x14ac:dyDescent="0.25">
      <c r="A16" s="231">
        <v>9</v>
      </c>
      <c r="B16" s="232" t="s">
        <v>399</v>
      </c>
      <c r="C16" s="81" t="s">
        <v>176</v>
      </c>
      <c r="D16" s="81">
        <v>138</v>
      </c>
      <c r="E16" s="317">
        <v>142</v>
      </c>
      <c r="F16" s="3">
        <v>142</v>
      </c>
      <c r="G16" s="70">
        <f t="shared" si="0"/>
        <v>1</v>
      </c>
      <c r="H16" s="71" t="s">
        <v>365</v>
      </c>
      <c r="I16" s="387"/>
    </row>
    <row r="17" spans="1:9" s="68" customFormat="1" ht="87.75" hidden="1" customHeight="1" outlineLevel="1" x14ac:dyDescent="0.25">
      <c r="A17" s="231">
        <v>10</v>
      </c>
      <c r="B17" s="232" t="s">
        <v>400</v>
      </c>
      <c r="C17" s="81" t="s">
        <v>176</v>
      </c>
      <c r="D17" s="81" t="s">
        <v>392</v>
      </c>
      <c r="E17" s="317">
        <v>3</v>
      </c>
      <c r="F17" s="3">
        <v>3</v>
      </c>
      <c r="G17" s="70">
        <f t="shared" si="0"/>
        <v>1</v>
      </c>
      <c r="H17" s="71" t="s">
        <v>365</v>
      </c>
      <c r="I17" s="387"/>
    </row>
    <row r="18" spans="1:9" s="68" customFormat="1" ht="86.25" hidden="1" customHeight="1" outlineLevel="1" x14ac:dyDescent="0.25">
      <c r="A18" s="231">
        <v>11</v>
      </c>
      <c r="B18" s="232" t="s">
        <v>726</v>
      </c>
      <c r="C18" s="81" t="s">
        <v>176</v>
      </c>
      <c r="D18" s="81" t="s">
        <v>392</v>
      </c>
      <c r="E18" s="317">
        <v>41</v>
      </c>
      <c r="F18" s="3">
        <v>21</v>
      </c>
      <c r="G18" s="70">
        <f t="shared" si="0"/>
        <v>0.51200000000000001</v>
      </c>
      <c r="H18" s="71" t="s">
        <v>365</v>
      </c>
      <c r="I18" s="387"/>
    </row>
    <row r="19" spans="1:9" s="68" customFormat="1" ht="87.75" hidden="1" customHeight="1" outlineLevel="1" x14ac:dyDescent="0.25">
      <c r="A19" s="231">
        <v>12</v>
      </c>
      <c r="B19" s="232" t="s">
        <v>727</v>
      </c>
      <c r="C19" s="81" t="s">
        <v>537</v>
      </c>
      <c r="D19" s="81" t="s">
        <v>392</v>
      </c>
      <c r="E19" s="317">
        <v>2</v>
      </c>
      <c r="F19" s="3">
        <v>2.8</v>
      </c>
      <c r="G19" s="70">
        <f t="shared" si="0"/>
        <v>1.4</v>
      </c>
      <c r="H19" s="71" t="s">
        <v>365</v>
      </c>
      <c r="I19" s="387"/>
    </row>
    <row r="20" spans="1:9" s="68" customFormat="1" ht="81" hidden="1" outlineLevel="1" x14ac:dyDescent="0.25">
      <c r="A20" s="231">
        <v>13</v>
      </c>
      <c r="B20" s="232" t="s">
        <v>725</v>
      </c>
      <c r="C20" s="81" t="s">
        <v>176</v>
      </c>
      <c r="D20" s="81" t="s">
        <v>392</v>
      </c>
      <c r="E20" s="317">
        <v>4</v>
      </c>
      <c r="F20" s="3">
        <v>7</v>
      </c>
      <c r="G20" s="70">
        <f t="shared" si="0"/>
        <v>1.75</v>
      </c>
      <c r="H20" s="71" t="s">
        <v>365</v>
      </c>
      <c r="I20" s="387"/>
    </row>
    <row r="21" spans="1:9" s="369" customFormat="1" ht="36" customHeight="1" collapsed="1" x14ac:dyDescent="0.35">
      <c r="A21" s="355" t="s">
        <v>34</v>
      </c>
      <c r="B21" s="390" t="s">
        <v>203</v>
      </c>
      <c r="C21" s="390"/>
      <c r="D21" s="390"/>
      <c r="E21" s="390"/>
      <c r="F21" s="390"/>
      <c r="G21" s="390"/>
      <c r="H21" s="390"/>
      <c r="I21" s="356">
        <f>(G23+G24+G25+G26+G27+G28+G29+G30+G31+G32+G33+G35+G36+G38+G39+G40+G41+G42+G44)/19</f>
        <v>1.0620000000000001</v>
      </c>
    </row>
    <row r="22" spans="1:9" s="12" customFormat="1" ht="24.75" hidden="1" customHeight="1" outlineLevel="1" collapsed="1" x14ac:dyDescent="0.25">
      <c r="A22" s="85"/>
      <c r="B22" s="407" t="s">
        <v>66</v>
      </c>
      <c r="C22" s="407"/>
      <c r="D22" s="407"/>
      <c r="E22" s="407"/>
      <c r="F22" s="407"/>
      <c r="G22" s="407"/>
      <c r="H22" s="407"/>
      <c r="I22" s="79"/>
    </row>
    <row r="23" spans="1:9" s="12" customFormat="1" ht="104.25" hidden="1" customHeight="1" outlineLevel="2" x14ac:dyDescent="0.25">
      <c r="A23" s="30" t="s">
        <v>104</v>
      </c>
      <c r="B23" s="87" t="s">
        <v>544</v>
      </c>
      <c r="C23" s="71" t="s">
        <v>25</v>
      </c>
      <c r="D23" s="30">
        <v>100</v>
      </c>
      <c r="E23" s="30">
        <v>100</v>
      </c>
      <c r="F23" s="30">
        <v>100</v>
      </c>
      <c r="G23" s="70">
        <f t="shared" ref="G23:G33" si="1">F23/E23</f>
        <v>1</v>
      </c>
      <c r="H23" s="3" t="s">
        <v>571</v>
      </c>
      <c r="I23" s="389"/>
    </row>
    <row r="24" spans="1:9" s="12" customFormat="1" ht="60.75" hidden="1" customHeight="1" outlineLevel="2" x14ac:dyDescent="0.25">
      <c r="A24" s="30" t="s">
        <v>105</v>
      </c>
      <c r="B24" s="87" t="s">
        <v>545</v>
      </c>
      <c r="C24" s="71" t="s">
        <v>25</v>
      </c>
      <c r="D24" s="30">
        <v>100</v>
      </c>
      <c r="E24" s="30">
        <v>100</v>
      </c>
      <c r="F24" s="30">
        <v>100</v>
      </c>
      <c r="G24" s="70">
        <f t="shared" si="1"/>
        <v>1</v>
      </c>
      <c r="H24" s="3" t="s">
        <v>65</v>
      </c>
      <c r="I24" s="389"/>
    </row>
    <row r="25" spans="1:9" s="12" customFormat="1" ht="67.5" hidden="1" outlineLevel="2" x14ac:dyDescent="0.25">
      <c r="A25" s="30" t="s">
        <v>106</v>
      </c>
      <c r="B25" s="87" t="s">
        <v>546</v>
      </c>
      <c r="C25" s="71" t="s">
        <v>25</v>
      </c>
      <c r="D25" s="30">
        <v>99</v>
      </c>
      <c r="E25" s="30">
        <v>99</v>
      </c>
      <c r="F25" s="30">
        <v>99</v>
      </c>
      <c r="G25" s="70">
        <f t="shared" si="1"/>
        <v>1</v>
      </c>
      <c r="H25" s="3" t="s">
        <v>127</v>
      </c>
      <c r="I25" s="389"/>
    </row>
    <row r="26" spans="1:9" s="12" customFormat="1" ht="63.75" hidden="1" customHeight="1" outlineLevel="2" x14ac:dyDescent="0.25">
      <c r="A26" s="30" t="s">
        <v>107</v>
      </c>
      <c r="B26" s="87" t="s">
        <v>547</v>
      </c>
      <c r="C26" s="71" t="s">
        <v>25</v>
      </c>
      <c r="D26" s="30">
        <v>100</v>
      </c>
      <c r="E26" s="30">
        <v>100</v>
      </c>
      <c r="F26" s="30">
        <v>100</v>
      </c>
      <c r="G26" s="70">
        <f t="shared" si="1"/>
        <v>1</v>
      </c>
      <c r="H26" s="3" t="s">
        <v>65</v>
      </c>
      <c r="I26" s="389"/>
    </row>
    <row r="27" spans="1:9" s="12" customFormat="1" ht="75" hidden="1" outlineLevel="2" x14ac:dyDescent="0.25">
      <c r="A27" s="30" t="s">
        <v>108</v>
      </c>
      <c r="B27" s="87" t="s">
        <v>548</v>
      </c>
      <c r="C27" s="71" t="s">
        <v>25</v>
      </c>
      <c r="D27" s="30">
        <v>72.3</v>
      </c>
      <c r="E27" s="30">
        <v>81</v>
      </c>
      <c r="F27" s="30">
        <v>89.9</v>
      </c>
      <c r="G27" s="70">
        <f t="shared" si="1"/>
        <v>1.1100000000000001</v>
      </c>
      <c r="H27" s="81" t="s">
        <v>572</v>
      </c>
      <c r="I27" s="389"/>
    </row>
    <row r="28" spans="1:9" s="12" customFormat="1" ht="91.5" hidden="1" customHeight="1" outlineLevel="2" x14ac:dyDescent="0.25">
      <c r="A28" s="30" t="s">
        <v>109</v>
      </c>
      <c r="B28" s="87" t="s">
        <v>549</v>
      </c>
      <c r="C28" s="30" t="s">
        <v>25</v>
      </c>
      <c r="D28" s="30">
        <v>100</v>
      </c>
      <c r="E28" s="30">
        <v>100</v>
      </c>
      <c r="F28" s="30">
        <v>100</v>
      </c>
      <c r="G28" s="70">
        <f t="shared" si="1"/>
        <v>1</v>
      </c>
      <c r="H28" s="3" t="s">
        <v>65</v>
      </c>
      <c r="I28" s="389"/>
    </row>
    <row r="29" spans="1:9" s="12" customFormat="1" ht="58.5" hidden="1" customHeight="1" outlineLevel="2" x14ac:dyDescent="0.25">
      <c r="A29" s="30" t="s">
        <v>110</v>
      </c>
      <c r="B29" s="87" t="s">
        <v>550</v>
      </c>
      <c r="C29" s="30" t="s">
        <v>25</v>
      </c>
      <c r="D29" s="30">
        <v>14</v>
      </c>
      <c r="E29" s="30">
        <v>17</v>
      </c>
      <c r="F29" s="30">
        <v>28.2</v>
      </c>
      <c r="G29" s="70">
        <f t="shared" si="1"/>
        <v>1.659</v>
      </c>
      <c r="H29" s="81" t="s">
        <v>573</v>
      </c>
      <c r="I29" s="389"/>
    </row>
    <row r="30" spans="1:9" s="12" customFormat="1" ht="66" hidden="1" customHeight="1" outlineLevel="2" x14ac:dyDescent="0.25">
      <c r="A30" s="30" t="s">
        <v>111</v>
      </c>
      <c r="B30" s="87" t="s">
        <v>551</v>
      </c>
      <c r="C30" s="71" t="s">
        <v>25</v>
      </c>
      <c r="D30" s="3">
        <v>57.4</v>
      </c>
      <c r="E30" s="3">
        <v>57.4</v>
      </c>
      <c r="F30" s="3">
        <v>70.5</v>
      </c>
      <c r="G30" s="70">
        <f t="shared" si="1"/>
        <v>1.228</v>
      </c>
      <c r="H30" s="317" t="s">
        <v>218</v>
      </c>
      <c r="I30" s="389"/>
    </row>
    <row r="31" spans="1:9" s="12" customFormat="1" ht="114.75" hidden="1" customHeight="1" outlineLevel="2" x14ac:dyDescent="0.25">
      <c r="A31" s="30" t="s">
        <v>112</v>
      </c>
      <c r="B31" s="87" t="s">
        <v>552</v>
      </c>
      <c r="C31" s="71">
        <v>14</v>
      </c>
      <c r="D31" s="3">
        <v>15</v>
      </c>
      <c r="E31" s="3">
        <v>15.3</v>
      </c>
      <c r="F31" s="3">
        <v>15</v>
      </c>
      <c r="G31" s="70">
        <f t="shared" si="1"/>
        <v>0.98</v>
      </c>
      <c r="H31" s="3" t="s">
        <v>127</v>
      </c>
      <c r="I31" s="389"/>
    </row>
    <row r="32" spans="1:9" s="12" customFormat="1" ht="43.5" hidden="1" customHeight="1" outlineLevel="2" x14ac:dyDescent="0.25">
      <c r="A32" s="30" t="s">
        <v>134</v>
      </c>
      <c r="B32" s="87" t="s">
        <v>553</v>
      </c>
      <c r="C32" s="71">
        <v>0.8</v>
      </c>
      <c r="D32" s="3">
        <v>100</v>
      </c>
      <c r="E32" s="72">
        <v>100</v>
      </c>
      <c r="F32" s="72">
        <v>100</v>
      </c>
      <c r="G32" s="70">
        <f t="shared" si="1"/>
        <v>1</v>
      </c>
      <c r="H32" s="3" t="s">
        <v>574</v>
      </c>
      <c r="I32" s="389"/>
    </row>
    <row r="33" spans="1:9" s="12" customFormat="1" ht="43.5" hidden="1" customHeight="1" outlineLevel="2" x14ac:dyDescent="0.25">
      <c r="A33" s="30" t="s">
        <v>135</v>
      </c>
      <c r="B33" s="87" t="s">
        <v>554</v>
      </c>
      <c r="C33" s="71" t="s">
        <v>176</v>
      </c>
      <c r="D33" s="3">
        <v>0</v>
      </c>
      <c r="E33" s="72">
        <v>39</v>
      </c>
      <c r="F33" s="72">
        <v>39</v>
      </c>
      <c r="G33" s="70">
        <f t="shared" si="1"/>
        <v>1</v>
      </c>
      <c r="H33" s="3" t="s">
        <v>127</v>
      </c>
      <c r="I33" s="319"/>
    </row>
    <row r="34" spans="1:9" s="86" customFormat="1" ht="15" hidden="1" customHeight="1" outlineLevel="1" collapsed="1" x14ac:dyDescent="0.25">
      <c r="A34" s="85"/>
      <c r="B34" s="407" t="s">
        <v>67</v>
      </c>
      <c r="C34" s="407"/>
      <c r="D34" s="407"/>
      <c r="E34" s="407"/>
      <c r="F34" s="407"/>
      <c r="G34" s="407"/>
      <c r="H34" s="407"/>
      <c r="I34" s="79"/>
    </row>
    <row r="35" spans="1:9" s="86" customFormat="1" ht="100.5" hidden="1" customHeight="1" outlineLevel="2" x14ac:dyDescent="0.25">
      <c r="A35" s="30" t="s">
        <v>114</v>
      </c>
      <c r="B35" s="87" t="s">
        <v>555</v>
      </c>
      <c r="C35" s="71" t="s">
        <v>219</v>
      </c>
      <c r="D35" s="3">
        <v>1.44</v>
      </c>
      <c r="E35" s="3">
        <v>1.54</v>
      </c>
      <c r="F35" s="3">
        <v>1.28</v>
      </c>
      <c r="G35" s="70">
        <f>E35/F35</f>
        <v>1.2030000000000001</v>
      </c>
      <c r="H35" s="3" t="s">
        <v>575</v>
      </c>
      <c r="I35" s="387"/>
    </row>
    <row r="36" spans="1:9" s="86" customFormat="1" ht="62.25" hidden="1" customHeight="1" outlineLevel="2" x14ac:dyDescent="0.25">
      <c r="A36" s="30" t="s">
        <v>115</v>
      </c>
      <c r="B36" s="87" t="s">
        <v>556</v>
      </c>
      <c r="C36" s="71" t="s">
        <v>25</v>
      </c>
      <c r="D36" s="3" t="s">
        <v>164</v>
      </c>
      <c r="E36" s="3">
        <v>45</v>
      </c>
      <c r="F36" s="3">
        <v>52</v>
      </c>
      <c r="G36" s="70">
        <f>F36/E36</f>
        <v>1.1559999999999999</v>
      </c>
      <c r="H36" s="3" t="s">
        <v>127</v>
      </c>
      <c r="I36" s="387"/>
    </row>
    <row r="37" spans="1:9" s="12" customFormat="1" ht="15" hidden="1" customHeight="1" outlineLevel="1" collapsed="1" x14ac:dyDescent="0.25">
      <c r="A37" s="85"/>
      <c r="B37" s="407" t="s">
        <v>68</v>
      </c>
      <c r="C37" s="407"/>
      <c r="D37" s="407"/>
      <c r="E37" s="407"/>
      <c r="F37" s="407"/>
      <c r="G37" s="407"/>
      <c r="H37" s="407"/>
      <c r="I37" s="79"/>
    </row>
    <row r="38" spans="1:9" s="12" customFormat="1" ht="40.5" hidden="1" outlineLevel="2" x14ac:dyDescent="0.25">
      <c r="A38" s="30" t="s">
        <v>117</v>
      </c>
      <c r="B38" s="87" t="s">
        <v>557</v>
      </c>
      <c r="C38" s="30" t="s">
        <v>25</v>
      </c>
      <c r="D38" s="30">
        <v>100</v>
      </c>
      <c r="E38" s="30">
        <v>100</v>
      </c>
      <c r="F38" s="30">
        <v>100</v>
      </c>
      <c r="G38" s="70">
        <f>F38/E38</f>
        <v>1</v>
      </c>
      <c r="H38" s="71" t="s">
        <v>127</v>
      </c>
      <c r="I38" s="387"/>
    </row>
    <row r="39" spans="1:9" s="12" customFormat="1" ht="54" hidden="1" outlineLevel="2" x14ac:dyDescent="0.25">
      <c r="A39" s="30" t="s">
        <v>118</v>
      </c>
      <c r="B39" s="87" t="s">
        <v>558</v>
      </c>
      <c r="C39" s="30" t="s">
        <v>25</v>
      </c>
      <c r="D39" s="30">
        <v>100</v>
      </c>
      <c r="E39" s="30">
        <v>100</v>
      </c>
      <c r="F39" s="30">
        <v>100</v>
      </c>
      <c r="G39" s="70">
        <f>F39/E39</f>
        <v>1</v>
      </c>
      <c r="H39" s="71" t="s">
        <v>83</v>
      </c>
      <c r="I39" s="387"/>
    </row>
    <row r="40" spans="1:9" s="12" customFormat="1" ht="74.25" hidden="1" customHeight="1" outlineLevel="2" x14ac:dyDescent="0.25">
      <c r="A40" s="30" t="s">
        <v>119</v>
      </c>
      <c r="B40" s="87" t="s">
        <v>559</v>
      </c>
      <c r="C40" s="30" t="s">
        <v>25</v>
      </c>
      <c r="D40" s="30">
        <v>100</v>
      </c>
      <c r="E40" s="30">
        <v>100</v>
      </c>
      <c r="F40" s="30">
        <v>100</v>
      </c>
      <c r="G40" s="70">
        <f>F40/E40</f>
        <v>1</v>
      </c>
      <c r="H40" s="71" t="s">
        <v>127</v>
      </c>
      <c r="I40" s="387"/>
    </row>
    <row r="41" spans="1:9" s="12" customFormat="1" ht="78" hidden="1" customHeight="1" outlineLevel="2" x14ac:dyDescent="0.25">
      <c r="A41" s="30" t="s">
        <v>120</v>
      </c>
      <c r="B41" s="87" t="s">
        <v>560</v>
      </c>
      <c r="C41" s="30" t="s">
        <v>176</v>
      </c>
      <c r="D41" s="30">
        <v>708</v>
      </c>
      <c r="E41" s="30">
        <v>928</v>
      </c>
      <c r="F41" s="30">
        <v>928</v>
      </c>
      <c r="G41" s="70">
        <f>F41/E41</f>
        <v>1</v>
      </c>
      <c r="H41" s="71" t="s">
        <v>127</v>
      </c>
      <c r="I41" s="387"/>
    </row>
    <row r="42" spans="1:9" s="12" customFormat="1" ht="105" hidden="1" customHeight="1" outlineLevel="2" x14ac:dyDescent="0.25">
      <c r="A42" s="30" t="s">
        <v>121</v>
      </c>
      <c r="B42" s="77" t="s">
        <v>561</v>
      </c>
      <c r="C42" s="317" t="s">
        <v>25</v>
      </c>
      <c r="D42" s="317">
        <v>43</v>
      </c>
      <c r="E42" s="317">
        <v>100</v>
      </c>
      <c r="F42" s="30">
        <v>100</v>
      </c>
      <c r="G42" s="70">
        <f>F42/E42</f>
        <v>1</v>
      </c>
      <c r="H42" s="71" t="s">
        <v>127</v>
      </c>
      <c r="I42" s="387"/>
    </row>
    <row r="43" spans="1:9" s="12" customFormat="1" ht="21" hidden="1" customHeight="1" outlineLevel="1" collapsed="1" x14ac:dyDescent="0.25">
      <c r="A43" s="85"/>
      <c r="B43" s="407" t="s">
        <v>69</v>
      </c>
      <c r="C43" s="407"/>
      <c r="D43" s="407"/>
      <c r="E43" s="407"/>
      <c r="F43" s="407"/>
      <c r="G43" s="407"/>
      <c r="H43" s="407"/>
      <c r="I43" s="79"/>
    </row>
    <row r="44" spans="1:9" s="127" customFormat="1" ht="61.5" hidden="1" customHeight="1" outlineLevel="2" x14ac:dyDescent="0.25">
      <c r="A44" s="30" t="s">
        <v>128</v>
      </c>
      <c r="B44" s="21" t="s">
        <v>220</v>
      </c>
      <c r="C44" s="30" t="s">
        <v>25</v>
      </c>
      <c r="D44" s="30">
        <v>60</v>
      </c>
      <c r="E44" s="30">
        <v>100</v>
      </c>
      <c r="F44" s="30">
        <v>84.2</v>
      </c>
      <c r="G44" s="70">
        <f>F44/E44</f>
        <v>0.84199999999999997</v>
      </c>
      <c r="H44" s="3" t="s">
        <v>246</v>
      </c>
      <c r="I44" s="79"/>
    </row>
    <row r="45" spans="1:9" s="370" customFormat="1" ht="36" customHeight="1" collapsed="1" x14ac:dyDescent="0.35">
      <c r="A45" s="355" t="s">
        <v>35</v>
      </c>
      <c r="B45" s="390" t="s">
        <v>411</v>
      </c>
      <c r="C45" s="390"/>
      <c r="D45" s="390"/>
      <c r="E45" s="390"/>
      <c r="F45" s="390"/>
      <c r="G45" s="390"/>
      <c r="H45" s="390"/>
      <c r="I45" s="356">
        <f>AVERAGE(G46:G55)</f>
        <v>1.054</v>
      </c>
    </row>
    <row r="46" spans="1:9" s="28" customFormat="1" ht="55.5" hidden="1" customHeight="1" outlineLevel="2" x14ac:dyDescent="0.25">
      <c r="A46" s="15">
        <v>1</v>
      </c>
      <c r="B46" s="17" t="s">
        <v>415</v>
      </c>
      <c r="C46" s="50" t="s">
        <v>58</v>
      </c>
      <c r="D46" s="2">
        <v>4990</v>
      </c>
      <c r="E46" s="2">
        <v>3800</v>
      </c>
      <c r="F46" s="30">
        <v>4234</v>
      </c>
      <c r="G46" s="70">
        <f t="shared" ref="G46:G51" si="2">F46/E46</f>
        <v>1.1140000000000001</v>
      </c>
      <c r="H46" s="50" t="s">
        <v>366</v>
      </c>
      <c r="I46" s="387"/>
    </row>
    <row r="47" spans="1:9" s="28" customFormat="1" ht="74.25" hidden="1" customHeight="1" outlineLevel="2" x14ac:dyDescent="0.25">
      <c r="A47" s="15">
        <v>2</v>
      </c>
      <c r="B47" s="17" t="s">
        <v>416</v>
      </c>
      <c r="C47" s="50" t="s">
        <v>176</v>
      </c>
      <c r="D47" s="2">
        <v>8</v>
      </c>
      <c r="E47" s="2">
        <v>11</v>
      </c>
      <c r="F47" s="30">
        <v>11</v>
      </c>
      <c r="G47" s="70">
        <f t="shared" si="2"/>
        <v>1</v>
      </c>
      <c r="H47" s="50" t="s">
        <v>155</v>
      </c>
      <c r="I47" s="387"/>
    </row>
    <row r="48" spans="1:9" s="28" customFormat="1" ht="68.25" hidden="1" customHeight="1" outlineLevel="2" x14ac:dyDescent="0.25">
      <c r="A48" s="15">
        <v>3</v>
      </c>
      <c r="B48" s="17" t="s">
        <v>417</v>
      </c>
      <c r="C48" s="50" t="s">
        <v>176</v>
      </c>
      <c r="D48" s="2">
        <v>5</v>
      </c>
      <c r="E48" s="2">
        <v>6</v>
      </c>
      <c r="F48" s="30">
        <v>7</v>
      </c>
      <c r="G48" s="70">
        <f t="shared" si="2"/>
        <v>1.167</v>
      </c>
      <c r="H48" s="50" t="s">
        <v>366</v>
      </c>
      <c r="I48" s="387"/>
    </row>
    <row r="49" spans="1:9" s="28" customFormat="1" ht="60.75" hidden="1" customHeight="1" outlineLevel="2" x14ac:dyDescent="0.25">
      <c r="A49" s="15">
        <v>4</v>
      </c>
      <c r="B49" s="76" t="s">
        <v>418</v>
      </c>
      <c r="C49" s="51" t="s">
        <v>58</v>
      </c>
      <c r="D49" s="51">
        <v>1400</v>
      </c>
      <c r="E49" s="51">
        <v>1520</v>
      </c>
      <c r="F49" s="3">
        <v>1536</v>
      </c>
      <c r="G49" s="70">
        <f t="shared" si="2"/>
        <v>1.0109999999999999</v>
      </c>
      <c r="H49" s="50" t="s">
        <v>366</v>
      </c>
      <c r="I49" s="387"/>
    </row>
    <row r="50" spans="1:9" s="28" customFormat="1" ht="40.5" hidden="1" outlineLevel="2" x14ac:dyDescent="0.25">
      <c r="A50" s="15">
        <v>5</v>
      </c>
      <c r="B50" s="76" t="s">
        <v>520</v>
      </c>
      <c r="C50" s="51" t="s">
        <v>25</v>
      </c>
      <c r="D50" s="51">
        <v>100</v>
      </c>
      <c r="E50" s="51">
        <v>100</v>
      </c>
      <c r="F50" s="3">
        <v>100</v>
      </c>
      <c r="G50" s="70">
        <f t="shared" si="2"/>
        <v>1</v>
      </c>
      <c r="H50" s="50" t="s">
        <v>155</v>
      </c>
      <c r="I50" s="387"/>
    </row>
    <row r="51" spans="1:9" s="28" customFormat="1" ht="71.25" hidden="1" customHeight="1" outlineLevel="2" x14ac:dyDescent="0.25">
      <c r="A51" s="15">
        <v>6</v>
      </c>
      <c r="B51" s="76" t="s">
        <v>419</v>
      </c>
      <c r="C51" s="51" t="s">
        <v>176</v>
      </c>
      <c r="D51" s="51">
        <v>12</v>
      </c>
      <c r="E51" s="51">
        <v>13</v>
      </c>
      <c r="F51" s="3">
        <v>13</v>
      </c>
      <c r="G51" s="70">
        <f t="shared" si="2"/>
        <v>1</v>
      </c>
      <c r="H51" s="50" t="s">
        <v>155</v>
      </c>
      <c r="I51" s="387"/>
    </row>
    <row r="52" spans="1:9" s="28" customFormat="1" ht="65.25" hidden="1" customHeight="1" outlineLevel="2" x14ac:dyDescent="0.25">
      <c r="A52" s="15">
        <v>7</v>
      </c>
      <c r="B52" s="17" t="s">
        <v>420</v>
      </c>
      <c r="C52" s="2" t="s">
        <v>25</v>
      </c>
      <c r="D52" s="2">
        <v>100</v>
      </c>
      <c r="E52" s="2">
        <v>100</v>
      </c>
      <c r="F52" s="30">
        <v>100</v>
      </c>
      <c r="G52" s="18">
        <f>F52/E52</f>
        <v>1</v>
      </c>
      <c r="H52" s="50" t="s">
        <v>155</v>
      </c>
      <c r="I52" s="387"/>
    </row>
    <row r="53" spans="1:9" s="28" customFormat="1" ht="67.5" hidden="1" outlineLevel="2" x14ac:dyDescent="0.25">
      <c r="A53" s="15">
        <v>8</v>
      </c>
      <c r="B53" s="17" t="s">
        <v>421</v>
      </c>
      <c r="C53" s="2" t="s">
        <v>25</v>
      </c>
      <c r="D53" s="2">
        <v>100</v>
      </c>
      <c r="E53" s="2">
        <v>100</v>
      </c>
      <c r="F53" s="30">
        <v>100</v>
      </c>
      <c r="G53" s="18">
        <f>F53/E53</f>
        <v>1</v>
      </c>
      <c r="H53" s="50" t="s">
        <v>156</v>
      </c>
      <c r="I53" s="387"/>
    </row>
    <row r="54" spans="1:9" s="28" customFormat="1" ht="54" hidden="1" outlineLevel="2" x14ac:dyDescent="0.25">
      <c r="A54" s="15">
        <v>9</v>
      </c>
      <c r="B54" s="17" t="s">
        <v>422</v>
      </c>
      <c r="C54" s="2" t="s">
        <v>25</v>
      </c>
      <c r="D54" s="2">
        <v>100</v>
      </c>
      <c r="E54" s="2">
        <v>100</v>
      </c>
      <c r="F54" s="30">
        <v>100</v>
      </c>
      <c r="G54" s="18">
        <f>F54/E54</f>
        <v>1</v>
      </c>
      <c r="H54" s="50" t="s">
        <v>366</v>
      </c>
      <c r="I54" s="387"/>
    </row>
    <row r="55" spans="1:9" s="28" customFormat="1" ht="66" hidden="1" customHeight="1" outlineLevel="2" x14ac:dyDescent="0.25">
      <c r="A55" s="15">
        <v>10</v>
      </c>
      <c r="B55" s="17" t="s">
        <v>521</v>
      </c>
      <c r="C55" s="2" t="s">
        <v>176</v>
      </c>
      <c r="D55" s="2" t="s">
        <v>164</v>
      </c>
      <c r="E55" s="2">
        <v>20</v>
      </c>
      <c r="F55" s="30">
        <v>25</v>
      </c>
      <c r="G55" s="18">
        <f>F55/E55</f>
        <v>1.25</v>
      </c>
      <c r="H55" s="50" t="s">
        <v>366</v>
      </c>
      <c r="I55" s="387"/>
    </row>
    <row r="56" spans="1:9" s="357" customFormat="1" ht="31.5" customHeight="1" collapsed="1" x14ac:dyDescent="0.35">
      <c r="A56" s="355" t="s">
        <v>36</v>
      </c>
      <c r="B56" s="390" t="s">
        <v>307</v>
      </c>
      <c r="C56" s="390"/>
      <c r="D56" s="390"/>
      <c r="E56" s="390"/>
      <c r="F56" s="390"/>
      <c r="G56" s="390"/>
      <c r="H56" s="390"/>
      <c r="I56" s="356">
        <f>AVERAGE(G57:G67)</f>
        <v>0.92600000000000005</v>
      </c>
    </row>
    <row r="57" spans="1:9" s="13" customFormat="1" ht="42.75" hidden="1" customHeight="1" outlineLevel="1" collapsed="1" x14ac:dyDescent="0.25">
      <c r="A57" s="51">
        <v>1</v>
      </c>
      <c r="B57" s="16" t="s">
        <v>578</v>
      </c>
      <c r="C57" s="51" t="s">
        <v>176</v>
      </c>
      <c r="D57" s="84">
        <v>218924</v>
      </c>
      <c r="E57" s="84">
        <v>192285</v>
      </c>
      <c r="F57" s="252">
        <v>202004</v>
      </c>
      <c r="G57" s="18">
        <f>F57/E57</f>
        <v>1.0509999999999999</v>
      </c>
      <c r="H57" s="51" t="s">
        <v>133</v>
      </c>
      <c r="I57" s="389"/>
    </row>
    <row r="58" spans="1:9" s="13" customFormat="1" ht="40.5" hidden="1" outlineLevel="2" x14ac:dyDescent="0.25">
      <c r="A58" s="51" t="s">
        <v>104</v>
      </c>
      <c r="B58" s="16" t="s">
        <v>359</v>
      </c>
      <c r="C58" s="51" t="s">
        <v>176</v>
      </c>
      <c r="D58" s="84">
        <v>117834</v>
      </c>
      <c r="E58" s="84">
        <v>120484</v>
      </c>
      <c r="F58" s="252">
        <v>127830</v>
      </c>
      <c r="G58" s="18">
        <f>F58/E58</f>
        <v>1.0609999999999999</v>
      </c>
      <c r="H58" s="51" t="s">
        <v>133</v>
      </c>
      <c r="I58" s="389"/>
    </row>
    <row r="59" spans="1:9" s="13" customFormat="1" ht="40.5" hidden="1" outlineLevel="2" x14ac:dyDescent="0.25">
      <c r="A59" s="51" t="s">
        <v>105</v>
      </c>
      <c r="B59" s="16" t="s">
        <v>360</v>
      </c>
      <c r="C59" s="51" t="s">
        <v>176</v>
      </c>
      <c r="D59" s="84">
        <v>19800</v>
      </c>
      <c r="E59" s="84">
        <v>11184</v>
      </c>
      <c r="F59" s="252">
        <v>12340</v>
      </c>
      <c r="G59" s="18">
        <f>F59/E59</f>
        <v>1.103</v>
      </c>
      <c r="H59" s="51" t="s">
        <v>133</v>
      </c>
      <c r="I59" s="389"/>
    </row>
    <row r="60" spans="1:9" s="13" customFormat="1" ht="40.5" hidden="1" outlineLevel="2" x14ac:dyDescent="0.25">
      <c r="A60" s="51" t="s">
        <v>106</v>
      </c>
      <c r="B60" s="16" t="s">
        <v>361</v>
      </c>
      <c r="C60" s="51" t="s">
        <v>176</v>
      </c>
      <c r="D60" s="84">
        <v>2075</v>
      </c>
      <c r="E60" s="84">
        <v>2115</v>
      </c>
      <c r="F60" s="252">
        <v>3332</v>
      </c>
      <c r="G60" s="18">
        <f>F60/E60</f>
        <v>1.575</v>
      </c>
      <c r="H60" s="51" t="s">
        <v>133</v>
      </c>
      <c r="I60" s="389"/>
    </row>
    <row r="61" spans="1:9" s="13" customFormat="1" ht="40.5" hidden="1" outlineLevel="2" x14ac:dyDescent="0.25">
      <c r="A61" s="51" t="s">
        <v>107</v>
      </c>
      <c r="B61" s="16" t="s">
        <v>362</v>
      </c>
      <c r="C61" s="51" t="s">
        <v>176</v>
      </c>
      <c r="D61" s="84">
        <v>79215</v>
      </c>
      <c r="E61" s="84">
        <v>58502</v>
      </c>
      <c r="F61" s="252">
        <v>58502</v>
      </c>
      <c r="G61" s="18">
        <f>F61/E61</f>
        <v>1</v>
      </c>
      <c r="H61" s="51" t="s">
        <v>133</v>
      </c>
      <c r="I61" s="389"/>
    </row>
    <row r="62" spans="1:9" s="13" customFormat="1" ht="63" hidden="1" customHeight="1" outlineLevel="1" x14ac:dyDescent="0.25">
      <c r="A62" s="51">
        <v>2</v>
      </c>
      <c r="B62" s="16" t="s">
        <v>579</v>
      </c>
      <c r="C62" s="51" t="s">
        <v>58</v>
      </c>
      <c r="D62" s="51" t="s">
        <v>164</v>
      </c>
      <c r="E62" s="51">
        <v>2500</v>
      </c>
      <c r="F62" s="51">
        <v>100</v>
      </c>
      <c r="G62" s="18">
        <f t="shared" ref="G62:G67" si="3">F62/E62</f>
        <v>0.04</v>
      </c>
      <c r="H62" s="51" t="s">
        <v>133</v>
      </c>
      <c r="I62" s="389"/>
    </row>
    <row r="63" spans="1:9" s="13" customFormat="1" ht="82.5" hidden="1" customHeight="1" outlineLevel="1" x14ac:dyDescent="0.25">
      <c r="A63" s="51">
        <v>3</v>
      </c>
      <c r="B63" s="16" t="s">
        <v>580</v>
      </c>
      <c r="C63" s="51" t="s">
        <v>176</v>
      </c>
      <c r="D63" s="51" t="s">
        <v>164</v>
      </c>
      <c r="E63" s="51">
        <v>2</v>
      </c>
      <c r="F63" s="51">
        <v>2</v>
      </c>
      <c r="G63" s="18">
        <f t="shared" si="3"/>
        <v>1</v>
      </c>
      <c r="H63" s="51" t="s">
        <v>133</v>
      </c>
      <c r="I63" s="389"/>
    </row>
    <row r="64" spans="1:9" s="13" customFormat="1" ht="102" hidden="1" customHeight="1" outlineLevel="1" x14ac:dyDescent="0.25">
      <c r="A64" s="51">
        <v>4</v>
      </c>
      <c r="B64" s="16" t="s">
        <v>581</v>
      </c>
      <c r="C64" s="51" t="s">
        <v>25</v>
      </c>
      <c r="D64" s="51">
        <v>15</v>
      </c>
      <c r="E64" s="51">
        <v>15.3</v>
      </c>
      <c r="F64" s="51">
        <v>5.4</v>
      </c>
      <c r="G64" s="18">
        <f t="shared" si="3"/>
        <v>0.35299999999999998</v>
      </c>
      <c r="H64" s="51" t="s">
        <v>133</v>
      </c>
      <c r="I64" s="389"/>
    </row>
    <row r="65" spans="1:9" s="13" customFormat="1" ht="98.25" hidden="1" customHeight="1" outlineLevel="1" x14ac:dyDescent="0.25">
      <c r="A65" s="51">
        <v>5</v>
      </c>
      <c r="B65" s="16" t="s">
        <v>576</v>
      </c>
      <c r="C65" s="51" t="s">
        <v>176</v>
      </c>
      <c r="D65" s="51">
        <v>2665454</v>
      </c>
      <c r="E65" s="51">
        <v>3409241</v>
      </c>
      <c r="F65" s="51">
        <v>3409241</v>
      </c>
      <c r="G65" s="18">
        <f t="shared" si="3"/>
        <v>1</v>
      </c>
      <c r="H65" s="51" t="s">
        <v>133</v>
      </c>
      <c r="I65" s="389"/>
    </row>
    <row r="66" spans="1:9" s="13" customFormat="1" ht="41.25" hidden="1" customHeight="1" outlineLevel="1" x14ac:dyDescent="0.25">
      <c r="A66" s="51">
        <v>6</v>
      </c>
      <c r="B66" s="16" t="s">
        <v>577</v>
      </c>
      <c r="C66" s="51" t="s">
        <v>582</v>
      </c>
      <c r="D66" s="51">
        <v>250</v>
      </c>
      <c r="E66" s="51">
        <v>250</v>
      </c>
      <c r="F66" s="51">
        <v>250</v>
      </c>
      <c r="G66" s="18">
        <f t="shared" si="3"/>
        <v>1</v>
      </c>
      <c r="H66" s="51" t="s">
        <v>90</v>
      </c>
      <c r="I66" s="389"/>
    </row>
    <row r="67" spans="1:9" s="14" customFormat="1" ht="47.25" hidden="1" customHeight="1" outlineLevel="1" x14ac:dyDescent="0.25">
      <c r="A67" s="51">
        <v>7</v>
      </c>
      <c r="B67" s="16" t="s">
        <v>583</v>
      </c>
      <c r="C67" s="51" t="s">
        <v>176</v>
      </c>
      <c r="D67" s="51" t="s">
        <v>164</v>
      </c>
      <c r="E67" s="51">
        <v>1</v>
      </c>
      <c r="F67" s="51">
        <v>1</v>
      </c>
      <c r="G67" s="18">
        <f t="shared" si="3"/>
        <v>1</v>
      </c>
      <c r="H67" s="51" t="s">
        <v>133</v>
      </c>
      <c r="I67" s="389"/>
    </row>
    <row r="68" spans="1:9" s="367" customFormat="1" ht="48" customHeight="1" collapsed="1" x14ac:dyDescent="0.35">
      <c r="A68" s="355" t="s">
        <v>37</v>
      </c>
      <c r="B68" s="390" t="s">
        <v>308</v>
      </c>
      <c r="C68" s="390"/>
      <c r="D68" s="390"/>
      <c r="E68" s="390"/>
      <c r="F68" s="390"/>
      <c r="G68" s="390"/>
      <c r="H68" s="390"/>
      <c r="I68" s="356">
        <f>(G69+G70+G71+G73+G74+G75+G76+G77+G78+G79+G80+G81+G82)/13</f>
        <v>0.94299999999999995</v>
      </c>
    </row>
    <row r="69" spans="1:9" s="10" customFormat="1" ht="63.75" hidden="1" customHeight="1" outlineLevel="2" x14ac:dyDescent="0.25">
      <c r="A69" s="317">
        <v>1</v>
      </c>
      <c r="B69" s="80" t="s">
        <v>627</v>
      </c>
      <c r="C69" s="317" t="s">
        <v>25</v>
      </c>
      <c r="D69" s="317">
        <v>41.7</v>
      </c>
      <c r="E69" s="317">
        <v>58</v>
      </c>
      <c r="F69" s="51">
        <v>58.3</v>
      </c>
      <c r="G69" s="33">
        <f t="shared" ref="G69:G76" si="4">F69/E69</f>
        <v>1.0049999999999999</v>
      </c>
      <c r="H69" s="71" t="s">
        <v>363</v>
      </c>
      <c r="I69" s="389"/>
    </row>
    <row r="70" spans="1:9" s="10" customFormat="1" ht="69" hidden="1" customHeight="1" outlineLevel="2" x14ac:dyDescent="0.25">
      <c r="A70" s="317">
        <v>2</v>
      </c>
      <c r="B70" s="80" t="s">
        <v>625</v>
      </c>
      <c r="C70" s="317" t="s">
        <v>25</v>
      </c>
      <c r="D70" s="317">
        <v>81.3</v>
      </c>
      <c r="E70" s="317">
        <v>86.3</v>
      </c>
      <c r="F70" s="51">
        <v>103.1</v>
      </c>
      <c r="G70" s="33">
        <f t="shared" si="4"/>
        <v>1.1950000000000001</v>
      </c>
      <c r="H70" s="71" t="s">
        <v>363</v>
      </c>
      <c r="I70" s="389"/>
    </row>
    <row r="71" spans="1:9" s="10" customFormat="1" ht="95.25" hidden="1" customHeight="1" outlineLevel="2" x14ac:dyDescent="0.25">
      <c r="A71" s="317">
        <v>3</v>
      </c>
      <c r="B71" s="80" t="s">
        <v>616</v>
      </c>
      <c r="C71" s="317" t="s">
        <v>25</v>
      </c>
      <c r="D71" s="317">
        <v>30</v>
      </c>
      <c r="E71" s="317">
        <v>40.5</v>
      </c>
      <c r="F71" s="51">
        <v>40.6</v>
      </c>
      <c r="G71" s="18">
        <f t="shared" si="4"/>
        <v>1.002</v>
      </c>
      <c r="H71" s="71" t="s">
        <v>363</v>
      </c>
      <c r="I71" s="389"/>
    </row>
    <row r="72" spans="1:9" s="10" customFormat="1" ht="27" hidden="1" customHeight="1" outlineLevel="2" x14ac:dyDescent="0.25">
      <c r="A72" s="77"/>
      <c r="B72" s="80" t="s">
        <v>617</v>
      </c>
      <c r="C72" s="317" t="s">
        <v>25</v>
      </c>
      <c r="D72" s="317">
        <v>40</v>
      </c>
      <c r="E72" s="317">
        <v>70.5</v>
      </c>
      <c r="F72" s="51">
        <v>70.7</v>
      </c>
      <c r="G72" s="18">
        <f t="shared" si="4"/>
        <v>1.0029999999999999</v>
      </c>
      <c r="H72" s="71"/>
      <c r="I72" s="389"/>
    </row>
    <row r="73" spans="1:9" s="10" customFormat="1" ht="120" hidden="1" outlineLevel="2" x14ac:dyDescent="0.25">
      <c r="A73" s="317">
        <v>4</v>
      </c>
      <c r="B73" s="80" t="s">
        <v>628</v>
      </c>
      <c r="C73" s="317" t="s">
        <v>25</v>
      </c>
      <c r="D73" s="317">
        <v>15</v>
      </c>
      <c r="E73" s="317">
        <v>15.3</v>
      </c>
      <c r="F73" s="51">
        <v>0.3</v>
      </c>
      <c r="G73" s="18">
        <f t="shared" si="4"/>
        <v>0.02</v>
      </c>
      <c r="H73" s="71" t="s">
        <v>363</v>
      </c>
      <c r="I73" s="389"/>
    </row>
    <row r="74" spans="1:9" s="10" customFormat="1" ht="90" hidden="1" outlineLevel="2" x14ac:dyDescent="0.25">
      <c r="A74" s="317">
        <v>5</v>
      </c>
      <c r="B74" s="80" t="s">
        <v>618</v>
      </c>
      <c r="C74" s="317" t="s">
        <v>25</v>
      </c>
      <c r="D74" s="317">
        <v>10</v>
      </c>
      <c r="E74" s="317">
        <v>13</v>
      </c>
      <c r="F74" s="51">
        <v>14.8</v>
      </c>
      <c r="G74" s="18">
        <f t="shared" si="4"/>
        <v>1.1379999999999999</v>
      </c>
      <c r="H74" s="71" t="s">
        <v>363</v>
      </c>
      <c r="I74" s="389"/>
    </row>
    <row r="75" spans="1:9" s="10" customFormat="1" ht="60" hidden="1" outlineLevel="2" x14ac:dyDescent="0.25">
      <c r="A75" s="317">
        <v>6</v>
      </c>
      <c r="B75" s="80" t="s">
        <v>624</v>
      </c>
      <c r="C75" s="317" t="s">
        <v>51</v>
      </c>
      <c r="D75" s="317">
        <v>1</v>
      </c>
      <c r="E75" s="317">
        <v>8</v>
      </c>
      <c r="F75" s="51">
        <v>8</v>
      </c>
      <c r="G75" s="18">
        <f t="shared" si="4"/>
        <v>1</v>
      </c>
      <c r="H75" s="71" t="s">
        <v>363</v>
      </c>
      <c r="I75" s="389"/>
    </row>
    <row r="76" spans="1:9" s="10" customFormat="1" ht="54" hidden="1" outlineLevel="2" x14ac:dyDescent="0.25">
      <c r="A76" s="317">
        <v>7</v>
      </c>
      <c r="B76" s="80" t="s">
        <v>619</v>
      </c>
      <c r="C76" s="317" t="s">
        <v>51</v>
      </c>
      <c r="D76" s="317">
        <v>87</v>
      </c>
      <c r="E76" s="317">
        <v>89</v>
      </c>
      <c r="F76" s="51">
        <v>89</v>
      </c>
      <c r="G76" s="18">
        <f t="shared" si="4"/>
        <v>1</v>
      </c>
      <c r="H76" s="71" t="s">
        <v>363</v>
      </c>
      <c r="I76" s="389"/>
    </row>
    <row r="77" spans="1:9" s="127" customFormat="1" ht="75" hidden="1" outlineLevel="2" x14ac:dyDescent="0.25">
      <c r="A77" s="317">
        <v>8</v>
      </c>
      <c r="B77" s="82" t="s">
        <v>626</v>
      </c>
      <c r="C77" s="81" t="s">
        <v>537</v>
      </c>
      <c r="D77" s="81">
        <v>1.4810000000000001</v>
      </c>
      <c r="E77" s="81">
        <v>3.181</v>
      </c>
      <c r="F77" s="3">
        <v>3.181</v>
      </c>
      <c r="G77" s="18">
        <f t="shared" ref="G77:G82" si="5">F77/E77</f>
        <v>1</v>
      </c>
      <c r="H77" s="71" t="s">
        <v>363</v>
      </c>
      <c r="I77" s="389"/>
    </row>
    <row r="78" spans="1:9" s="10" customFormat="1" ht="105" hidden="1" outlineLevel="2" x14ac:dyDescent="0.25">
      <c r="A78" s="317">
        <v>9</v>
      </c>
      <c r="B78" s="80" t="s">
        <v>629</v>
      </c>
      <c r="C78" s="81" t="s">
        <v>53</v>
      </c>
      <c r="D78" s="83">
        <v>3500</v>
      </c>
      <c r="E78" s="83">
        <v>4200</v>
      </c>
      <c r="F78" s="51">
        <v>4200</v>
      </c>
      <c r="G78" s="18">
        <f t="shared" si="5"/>
        <v>1</v>
      </c>
      <c r="H78" s="71" t="s">
        <v>363</v>
      </c>
      <c r="I78" s="389"/>
    </row>
    <row r="79" spans="1:9" s="10" customFormat="1" ht="84.75" hidden="1" customHeight="1" outlineLevel="2" x14ac:dyDescent="0.25">
      <c r="A79" s="317">
        <v>10</v>
      </c>
      <c r="B79" s="80" t="s">
        <v>620</v>
      </c>
      <c r="C79" s="81" t="s">
        <v>53</v>
      </c>
      <c r="D79" s="83">
        <v>3250</v>
      </c>
      <c r="E79" s="83">
        <v>3520</v>
      </c>
      <c r="F79" s="51">
        <v>3525</v>
      </c>
      <c r="G79" s="18">
        <f t="shared" si="5"/>
        <v>1.0009999999999999</v>
      </c>
      <c r="H79" s="71" t="s">
        <v>363</v>
      </c>
      <c r="I79" s="389"/>
    </row>
    <row r="80" spans="1:9" s="10" customFormat="1" ht="54" hidden="1" outlineLevel="2" x14ac:dyDescent="0.25">
      <c r="A80" s="317">
        <v>11</v>
      </c>
      <c r="B80" s="80" t="s">
        <v>621</v>
      </c>
      <c r="C80" s="317" t="s">
        <v>25</v>
      </c>
      <c r="D80" s="317">
        <v>1</v>
      </c>
      <c r="E80" s="317">
        <v>0.8</v>
      </c>
      <c r="F80" s="51">
        <v>0.6</v>
      </c>
      <c r="G80" s="18">
        <f>E80/F80</f>
        <v>1.333</v>
      </c>
      <c r="H80" s="71" t="s">
        <v>363</v>
      </c>
      <c r="I80" s="389"/>
    </row>
    <row r="81" spans="1:10" s="10" customFormat="1" ht="54" hidden="1" outlineLevel="2" x14ac:dyDescent="0.25">
      <c r="A81" s="317">
        <v>12</v>
      </c>
      <c r="B81" s="80" t="s">
        <v>622</v>
      </c>
      <c r="C81" s="317" t="s">
        <v>53</v>
      </c>
      <c r="D81" s="317">
        <v>515</v>
      </c>
      <c r="E81" s="317">
        <v>515</v>
      </c>
      <c r="F81" s="51">
        <v>293</v>
      </c>
      <c r="G81" s="18">
        <f t="shared" si="5"/>
        <v>0.56899999999999995</v>
      </c>
      <c r="H81" s="71" t="s">
        <v>363</v>
      </c>
      <c r="I81" s="389"/>
    </row>
    <row r="82" spans="1:10" s="10" customFormat="1" ht="78.75" hidden="1" customHeight="1" outlineLevel="2" x14ac:dyDescent="0.25">
      <c r="A82" s="317">
        <v>13</v>
      </c>
      <c r="B82" s="80" t="s">
        <v>623</v>
      </c>
      <c r="C82" s="317" t="s">
        <v>25</v>
      </c>
      <c r="D82" s="317">
        <v>100</v>
      </c>
      <c r="E82" s="317">
        <v>100</v>
      </c>
      <c r="F82" s="51">
        <v>100</v>
      </c>
      <c r="G82" s="18">
        <f t="shared" si="5"/>
        <v>1</v>
      </c>
      <c r="H82" s="71" t="s">
        <v>363</v>
      </c>
      <c r="I82" s="389"/>
    </row>
    <row r="83" spans="1:10" s="357" customFormat="1" ht="48" customHeight="1" collapsed="1" x14ac:dyDescent="0.35">
      <c r="A83" s="355" t="s">
        <v>38</v>
      </c>
      <c r="B83" s="390" t="s">
        <v>729</v>
      </c>
      <c r="C83" s="390"/>
      <c r="D83" s="390"/>
      <c r="E83" s="390"/>
      <c r="F83" s="390"/>
      <c r="G83" s="390"/>
      <c r="H83" s="390"/>
      <c r="I83" s="356">
        <f>AVERAGE(G84:G93)</f>
        <v>1.0169999999999999</v>
      </c>
      <c r="J83" s="371"/>
    </row>
    <row r="84" spans="1:10" s="10" customFormat="1" ht="66" hidden="1" customHeight="1" outlineLevel="2" x14ac:dyDescent="0.25">
      <c r="A84" s="2">
        <v>1</v>
      </c>
      <c r="B84" s="16" t="s">
        <v>631</v>
      </c>
      <c r="C84" s="51" t="s">
        <v>25</v>
      </c>
      <c r="D84" s="51">
        <v>100</v>
      </c>
      <c r="E84" s="51">
        <v>100</v>
      </c>
      <c r="F84" s="51">
        <v>100</v>
      </c>
      <c r="G84" s="33">
        <f>F84/E84</f>
        <v>1</v>
      </c>
      <c r="H84" s="50" t="s">
        <v>96</v>
      </c>
      <c r="I84" s="393"/>
      <c r="J84" s="128"/>
    </row>
    <row r="85" spans="1:10" s="10" customFormat="1" ht="60.75" hidden="1" customHeight="1" outlineLevel="2" x14ac:dyDescent="0.25">
      <c r="A85" s="2">
        <v>2</v>
      </c>
      <c r="B85" s="16" t="s">
        <v>632</v>
      </c>
      <c r="C85" s="51" t="s">
        <v>25</v>
      </c>
      <c r="D85" s="51">
        <v>100</v>
      </c>
      <c r="E85" s="51">
        <v>100</v>
      </c>
      <c r="F85" s="51">
        <v>100</v>
      </c>
      <c r="G85" s="33">
        <f t="shared" ref="G85:G93" si="6">F85/E85</f>
        <v>1</v>
      </c>
      <c r="H85" s="50" t="s">
        <v>96</v>
      </c>
      <c r="I85" s="393"/>
      <c r="J85" s="128"/>
    </row>
    <row r="86" spans="1:10" s="10" customFormat="1" ht="54" hidden="1" outlineLevel="2" x14ac:dyDescent="0.25">
      <c r="A86" s="2">
        <v>3</v>
      </c>
      <c r="B86" s="16" t="s">
        <v>633</v>
      </c>
      <c r="C86" s="51" t="s">
        <v>25</v>
      </c>
      <c r="D86" s="51">
        <v>100</v>
      </c>
      <c r="E86" s="51">
        <v>100</v>
      </c>
      <c r="F86" s="51">
        <v>100</v>
      </c>
      <c r="G86" s="33">
        <f t="shared" si="6"/>
        <v>1</v>
      </c>
      <c r="H86" s="50" t="s">
        <v>96</v>
      </c>
      <c r="I86" s="393"/>
      <c r="J86" s="128"/>
    </row>
    <row r="87" spans="1:10" s="10" customFormat="1" ht="54" hidden="1" outlineLevel="2" x14ac:dyDescent="0.25">
      <c r="A87" s="2">
        <v>4</v>
      </c>
      <c r="B87" s="16" t="s">
        <v>634</v>
      </c>
      <c r="C87" s="51" t="s">
        <v>25</v>
      </c>
      <c r="D87" s="51">
        <v>100</v>
      </c>
      <c r="E87" s="51">
        <v>100</v>
      </c>
      <c r="F87" s="51">
        <v>100</v>
      </c>
      <c r="G87" s="33">
        <f t="shared" si="6"/>
        <v>1</v>
      </c>
      <c r="H87" s="50" t="s">
        <v>96</v>
      </c>
      <c r="I87" s="393"/>
      <c r="J87" s="128"/>
    </row>
    <row r="88" spans="1:10" s="10" customFormat="1" ht="57.75" hidden="1" customHeight="1" outlineLevel="2" x14ac:dyDescent="0.25">
      <c r="A88" s="2">
        <v>5</v>
      </c>
      <c r="B88" s="16" t="s">
        <v>635</v>
      </c>
      <c r="C88" s="51" t="s">
        <v>25</v>
      </c>
      <c r="D88" s="51">
        <v>100</v>
      </c>
      <c r="E88" s="51">
        <v>100</v>
      </c>
      <c r="F88" s="51">
        <v>100</v>
      </c>
      <c r="G88" s="33">
        <f t="shared" si="6"/>
        <v>1</v>
      </c>
      <c r="H88" s="50" t="s">
        <v>96</v>
      </c>
      <c r="I88" s="393"/>
      <c r="J88" s="128"/>
    </row>
    <row r="89" spans="1:10" s="10" customFormat="1" ht="57" hidden="1" customHeight="1" outlineLevel="2" x14ac:dyDescent="0.25">
      <c r="A89" s="2">
        <v>6</v>
      </c>
      <c r="B89" s="16" t="s">
        <v>636</v>
      </c>
      <c r="C89" s="51" t="s">
        <v>25</v>
      </c>
      <c r="D89" s="51">
        <v>100</v>
      </c>
      <c r="E89" s="51">
        <v>100</v>
      </c>
      <c r="F89" s="51">
        <v>100</v>
      </c>
      <c r="G89" s="33">
        <f t="shared" si="6"/>
        <v>1</v>
      </c>
      <c r="H89" s="50" t="s">
        <v>160</v>
      </c>
      <c r="I89" s="393"/>
    </row>
    <row r="90" spans="1:10" s="10" customFormat="1" ht="40.5" hidden="1" outlineLevel="2" x14ac:dyDescent="0.25">
      <c r="A90" s="2">
        <v>7</v>
      </c>
      <c r="B90" s="16" t="s">
        <v>637</v>
      </c>
      <c r="C90" s="51" t="s">
        <v>53</v>
      </c>
      <c r="D90" s="51">
        <v>12</v>
      </c>
      <c r="E90" s="51">
        <v>8</v>
      </c>
      <c r="F90" s="3">
        <v>8</v>
      </c>
      <c r="G90" s="33">
        <f t="shared" si="6"/>
        <v>1</v>
      </c>
      <c r="H90" s="50" t="s">
        <v>160</v>
      </c>
      <c r="I90" s="393"/>
    </row>
    <row r="91" spans="1:10" s="10" customFormat="1" ht="48.75" hidden="1" customHeight="1" outlineLevel="2" x14ac:dyDescent="0.25">
      <c r="A91" s="51">
        <v>8</v>
      </c>
      <c r="B91" s="16" t="s">
        <v>638</v>
      </c>
      <c r="C91" s="51" t="s">
        <v>25</v>
      </c>
      <c r="D91" s="51">
        <v>100</v>
      </c>
      <c r="E91" s="51">
        <v>100</v>
      </c>
      <c r="F91" s="3">
        <v>100</v>
      </c>
      <c r="G91" s="33">
        <f t="shared" si="6"/>
        <v>1</v>
      </c>
      <c r="H91" s="50" t="s">
        <v>160</v>
      </c>
      <c r="I91" s="393"/>
    </row>
    <row r="92" spans="1:10" s="10" customFormat="1" ht="65.25" hidden="1" customHeight="1" outlineLevel="2" x14ac:dyDescent="0.25">
      <c r="A92" s="2">
        <v>9</v>
      </c>
      <c r="B92" s="34" t="s">
        <v>639</v>
      </c>
      <c r="C92" s="51" t="s">
        <v>51</v>
      </c>
      <c r="D92" s="51">
        <v>94</v>
      </c>
      <c r="E92" s="51">
        <v>97</v>
      </c>
      <c r="F92" s="3">
        <v>113</v>
      </c>
      <c r="G92" s="33">
        <f t="shared" si="6"/>
        <v>1.165</v>
      </c>
      <c r="H92" s="50" t="s">
        <v>275</v>
      </c>
      <c r="I92" s="393"/>
    </row>
    <row r="93" spans="1:10" s="10" customFormat="1" ht="84.75" hidden="1" customHeight="1" outlineLevel="2" x14ac:dyDescent="0.25">
      <c r="A93" s="2">
        <v>10</v>
      </c>
      <c r="B93" s="34" t="s">
        <v>640</v>
      </c>
      <c r="C93" s="51" t="s">
        <v>25</v>
      </c>
      <c r="D93" s="51" t="s">
        <v>392</v>
      </c>
      <c r="E93" s="51">
        <v>100</v>
      </c>
      <c r="F93" s="3">
        <v>100</v>
      </c>
      <c r="G93" s="33">
        <f t="shared" si="6"/>
        <v>1</v>
      </c>
      <c r="H93" s="320" t="s">
        <v>364</v>
      </c>
      <c r="I93" s="393"/>
    </row>
    <row r="94" spans="1:10" s="367" customFormat="1" ht="27.75" customHeight="1" collapsed="1" x14ac:dyDescent="0.35">
      <c r="A94" s="355" t="s">
        <v>54</v>
      </c>
      <c r="B94" s="390" t="s">
        <v>274</v>
      </c>
      <c r="C94" s="390"/>
      <c r="D94" s="390"/>
      <c r="E94" s="390"/>
      <c r="F94" s="390"/>
      <c r="G94" s="390"/>
      <c r="H94" s="390"/>
      <c r="I94" s="356">
        <f>AVERAGE(G95:G104)</f>
        <v>1.119</v>
      </c>
    </row>
    <row r="95" spans="1:10" s="14" customFormat="1" ht="86.25" hidden="1" customHeight="1" outlineLevel="1" x14ac:dyDescent="0.25">
      <c r="A95" s="51">
        <v>1</v>
      </c>
      <c r="B95" s="34" t="s">
        <v>266</v>
      </c>
      <c r="C95" s="34" t="s">
        <v>72</v>
      </c>
      <c r="D95" s="51">
        <v>0.25900000000000001</v>
      </c>
      <c r="E95" s="51">
        <v>0.28000000000000003</v>
      </c>
      <c r="F95" s="315">
        <v>0.28000000000000003</v>
      </c>
      <c r="G95" s="18">
        <f>F95/E95</f>
        <v>1</v>
      </c>
      <c r="H95" s="320" t="s">
        <v>364</v>
      </c>
      <c r="I95" s="389"/>
    </row>
    <row r="96" spans="1:10" s="14" customFormat="1" ht="84.75" hidden="1" customHeight="1" outlineLevel="1" x14ac:dyDescent="0.25">
      <c r="A96" s="51">
        <v>2</v>
      </c>
      <c r="B96" s="34" t="s">
        <v>538</v>
      </c>
      <c r="C96" s="34" t="s">
        <v>72</v>
      </c>
      <c r="D96" s="51">
        <v>1.1359999999999999</v>
      </c>
      <c r="E96" s="51">
        <v>1.1499999999999999</v>
      </c>
      <c r="F96" s="315">
        <v>1.1499999999999999</v>
      </c>
      <c r="G96" s="18">
        <f t="shared" ref="G96:G104" si="7">F96/E96</f>
        <v>1</v>
      </c>
      <c r="H96" s="320" t="s">
        <v>364</v>
      </c>
      <c r="I96" s="389"/>
    </row>
    <row r="97" spans="1:9" s="14" customFormat="1" ht="60.75" hidden="1" customHeight="1" outlineLevel="1" x14ac:dyDescent="0.25">
      <c r="A97" s="51">
        <v>3</v>
      </c>
      <c r="B97" s="34" t="s">
        <v>267</v>
      </c>
      <c r="C97" s="34" t="s">
        <v>72</v>
      </c>
      <c r="D97" s="51">
        <v>0.4</v>
      </c>
      <c r="E97" s="51">
        <v>0.42499999999999999</v>
      </c>
      <c r="F97" s="72">
        <v>0.6</v>
      </c>
      <c r="G97" s="18">
        <f t="shared" si="7"/>
        <v>1.4119999999999999</v>
      </c>
      <c r="H97" s="50" t="s">
        <v>273</v>
      </c>
      <c r="I97" s="389"/>
    </row>
    <row r="98" spans="1:9" s="14" customFormat="1" ht="82.5" hidden="1" customHeight="1" outlineLevel="1" x14ac:dyDescent="0.25">
      <c r="A98" s="51">
        <v>4</v>
      </c>
      <c r="B98" s="34" t="s">
        <v>269</v>
      </c>
      <c r="C98" s="34" t="s">
        <v>539</v>
      </c>
      <c r="D98" s="51">
        <v>16</v>
      </c>
      <c r="E98" s="51">
        <v>16.54</v>
      </c>
      <c r="F98" s="72">
        <v>16.600000000000001</v>
      </c>
      <c r="G98" s="18">
        <f t="shared" si="7"/>
        <v>1.004</v>
      </c>
      <c r="H98" s="321" t="s">
        <v>365</v>
      </c>
      <c r="I98" s="389"/>
    </row>
    <row r="99" spans="1:9" s="14" customFormat="1" ht="81.75" hidden="1" outlineLevel="1" x14ac:dyDescent="0.25">
      <c r="A99" s="51">
        <v>5</v>
      </c>
      <c r="B99" s="34" t="s">
        <v>268</v>
      </c>
      <c r="C99" s="51" t="s">
        <v>57</v>
      </c>
      <c r="D99" s="51">
        <v>25</v>
      </c>
      <c r="E99" s="51">
        <v>28</v>
      </c>
      <c r="F99" s="78">
        <v>28</v>
      </c>
      <c r="G99" s="18">
        <f t="shared" si="7"/>
        <v>1</v>
      </c>
      <c r="H99" s="321" t="s">
        <v>365</v>
      </c>
      <c r="I99" s="389"/>
    </row>
    <row r="100" spans="1:9" s="14" customFormat="1" ht="87" hidden="1" customHeight="1" outlineLevel="1" x14ac:dyDescent="0.25">
      <c r="A100" s="51">
        <v>6</v>
      </c>
      <c r="B100" s="34" t="s">
        <v>270</v>
      </c>
      <c r="C100" s="51" t="s">
        <v>57</v>
      </c>
      <c r="D100" s="51">
        <v>3.5</v>
      </c>
      <c r="E100" s="51">
        <v>7.5</v>
      </c>
      <c r="F100" s="72">
        <v>8</v>
      </c>
      <c r="G100" s="18">
        <f t="shared" si="7"/>
        <v>1.0669999999999999</v>
      </c>
      <c r="H100" s="321" t="s">
        <v>365</v>
      </c>
      <c r="I100" s="389"/>
    </row>
    <row r="101" spans="1:9" s="14" customFormat="1" ht="85.5" hidden="1" customHeight="1" outlineLevel="1" x14ac:dyDescent="0.25">
      <c r="A101" s="51">
        <v>7</v>
      </c>
      <c r="B101" s="34" t="s">
        <v>540</v>
      </c>
      <c r="C101" s="51" t="s">
        <v>176</v>
      </c>
      <c r="D101" s="51">
        <v>0</v>
      </c>
      <c r="E101" s="51">
        <v>111</v>
      </c>
      <c r="F101" s="78">
        <v>171</v>
      </c>
      <c r="G101" s="18">
        <f t="shared" si="7"/>
        <v>1.5409999999999999</v>
      </c>
      <c r="H101" s="321" t="s">
        <v>365</v>
      </c>
      <c r="I101" s="389"/>
    </row>
    <row r="102" spans="1:9" s="14" customFormat="1" ht="87" hidden="1" customHeight="1" outlineLevel="1" x14ac:dyDescent="0.25">
      <c r="A102" s="51">
        <v>8</v>
      </c>
      <c r="B102" s="34" t="s">
        <v>541</v>
      </c>
      <c r="C102" s="51" t="s">
        <v>176</v>
      </c>
      <c r="D102" s="51">
        <v>1</v>
      </c>
      <c r="E102" s="51">
        <v>1</v>
      </c>
      <c r="F102" s="72">
        <v>0</v>
      </c>
      <c r="G102" s="18">
        <f t="shared" si="7"/>
        <v>0</v>
      </c>
      <c r="H102" s="321" t="s">
        <v>365</v>
      </c>
      <c r="I102" s="389"/>
    </row>
    <row r="103" spans="1:9" s="14" customFormat="1" ht="48.75" hidden="1" customHeight="1" outlineLevel="1" x14ac:dyDescent="0.25">
      <c r="A103" s="51">
        <v>9</v>
      </c>
      <c r="B103" s="16" t="s">
        <v>271</v>
      </c>
      <c r="C103" s="51" t="s">
        <v>542</v>
      </c>
      <c r="D103" s="51">
        <v>100</v>
      </c>
      <c r="E103" s="51">
        <v>100</v>
      </c>
      <c r="F103" s="78">
        <v>50</v>
      </c>
      <c r="G103" s="18">
        <f t="shared" si="7"/>
        <v>0.5</v>
      </c>
      <c r="H103" s="50" t="s">
        <v>272</v>
      </c>
      <c r="I103" s="389"/>
    </row>
    <row r="104" spans="1:9" s="14" customFormat="1" ht="83.25" hidden="1" customHeight="1" outlineLevel="1" x14ac:dyDescent="0.25">
      <c r="A104" s="51">
        <v>10</v>
      </c>
      <c r="B104" s="16" t="s">
        <v>543</v>
      </c>
      <c r="C104" s="51" t="s">
        <v>58</v>
      </c>
      <c r="D104" s="51">
        <v>1</v>
      </c>
      <c r="E104" s="51">
        <v>3</v>
      </c>
      <c r="F104" s="78">
        <v>8</v>
      </c>
      <c r="G104" s="18">
        <f t="shared" si="7"/>
        <v>2.6669999999999998</v>
      </c>
      <c r="H104" s="320" t="s">
        <v>364</v>
      </c>
      <c r="I104" s="389"/>
    </row>
    <row r="105" spans="1:9" s="367" customFormat="1" ht="51" customHeight="1" collapsed="1" x14ac:dyDescent="0.35">
      <c r="A105" s="355" t="s">
        <v>39</v>
      </c>
      <c r="B105" s="390" t="s">
        <v>225</v>
      </c>
      <c r="C105" s="390"/>
      <c r="D105" s="390"/>
      <c r="E105" s="390"/>
      <c r="F105" s="390"/>
      <c r="G105" s="390"/>
      <c r="H105" s="390"/>
      <c r="I105" s="356">
        <f>AVERAGE(G106:G108)</f>
        <v>1</v>
      </c>
    </row>
    <row r="106" spans="1:9" s="22" customFormat="1" ht="88.5" hidden="1" customHeight="1" outlineLevel="1" x14ac:dyDescent="0.25">
      <c r="A106" s="15" t="s">
        <v>33</v>
      </c>
      <c r="B106" s="16" t="s">
        <v>528</v>
      </c>
      <c r="C106" s="51" t="s">
        <v>58</v>
      </c>
      <c r="D106" s="32">
        <v>128</v>
      </c>
      <c r="E106" s="32">
        <v>155</v>
      </c>
      <c r="F106" s="78">
        <v>155</v>
      </c>
      <c r="G106" s="18">
        <f>F106/E106</f>
        <v>1</v>
      </c>
      <c r="H106" s="321" t="s">
        <v>365</v>
      </c>
      <c r="I106" s="387"/>
    </row>
    <row r="107" spans="1:9" s="22" customFormat="1" ht="91.5" hidden="1" customHeight="1" outlineLevel="1" x14ac:dyDescent="0.25">
      <c r="A107" s="15" t="s">
        <v>34</v>
      </c>
      <c r="B107" s="16" t="s">
        <v>385</v>
      </c>
      <c r="C107" s="51" t="s">
        <v>176</v>
      </c>
      <c r="D107" s="32">
        <v>2</v>
      </c>
      <c r="E107" s="32">
        <v>1</v>
      </c>
      <c r="F107" s="78">
        <v>1</v>
      </c>
      <c r="G107" s="18">
        <f>F107/E107</f>
        <v>1</v>
      </c>
      <c r="H107" s="321" t="s">
        <v>365</v>
      </c>
      <c r="I107" s="387"/>
    </row>
    <row r="108" spans="1:9" s="22" customFormat="1" ht="85.5" hidden="1" customHeight="1" outlineLevel="1" x14ac:dyDescent="0.25">
      <c r="A108" s="15" t="s">
        <v>35</v>
      </c>
      <c r="B108" s="16" t="s">
        <v>386</v>
      </c>
      <c r="C108" s="51" t="s">
        <v>176</v>
      </c>
      <c r="D108" s="32">
        <v>2</v>
      </c>
      <c r="E108" s="32">
        <v>2</v>
      </c>
      <c r="F108" s="78">
        <v>2</v>
      </c>
      <c r="G108" s="18">
        <f>F108/E108</f>
        <v>1</v>
      </c>
      <c r="H108" s="321" t="s">
        <v>365</v>
      </c>
      <c r="I108" s="387"/>
    </row>
    <row r="109" spans="1:9" s="357" customFormat="1" ht="33" customHeight="1" collapsed="1" x14ac:dyDescent="0.35">
      <c r="A109" s="355" t="s">
        <v>103</v>
      </c>
      <c r="B109" s="390" t="s">
        <v>296</v>
      </c>
      <c r="C109" s="390"/>
      <c r="D109" s="390"/>
      <c r="E109" s="390"/>
      <c r="F109" s="390"/>
      <c r="G109" s="390"/>
      <c r="H109" s="390"/>
      <c r="I109" s="356">
        <f>AVERAGE(G110:G120)</f>
        <v>0.995</v>
      </c>
    </row>
    <row r="110" spans="1:9" s="14" customFormat="1" ht="57.75" hidden="1" customHeight="1" outlineLevel="2" x14ac:dyDescent="0.25">
      <c r="A110" s="30">
        <v>1</v>
      </c>
      <c r="B110" s="21" t="s">
        <v>431</v>
      </c>
      <c r="C110" s="3" t="s">
        <v>430</v>
      </c>
      <c r="D110" s="3">
        <v>9.1</v>
      </c>
      <c r="E110" s="315">
        <v>8.75</v>
      </c>
      <c r="F110" s="315">
        <v>8.8699999999999992</v>
      </c>
      <c r="G110" s="70">
        <f>F110/E110</f>
        <v>1.014</v>
      </c>
      <c r="H110" s="71" t="s">
        <v>297</v>
      </c>
      <c r="I110" s="389"/>
    </row>
    <row r="111" spans="1:9" s="14" customFormat="1" ht="56.25" hidden="1" customHeight="1" outlineLevel="2" x14ac:dyDescent="0.25">
      <c r="A111" s="30">
        <v>2</v>
      </c>
      <c r="B111" s="21" t="s">
        <v>432</v>
      </c>
      <c r="C111" s="3" t="s">
        <v>73</v>
      </c>
      <c r="D111" s="3">
        <v>23.4</v>
      </c>
      <c r="E111" s="72">
        <v>23.5</v>
      </c>
      <c r="F111" s="72">
        <v>23.8</v>
      </c>
      <c r="G111" s="70">
        <f t="shared" ref="G111:G120" si="8">F111/E111</f>
        <v>1.0129999999999999</v>
      </c>
      <c r="H111" s="71" t="s">
        <v>95</v>
      </c>
      <c r="I111" s="389"/>
    </row>
    <row r="112" spans="1:9" s="14" customFormat="1" ht="58.5" hidden="1" customHeight="1" outlineLevel="2" x14ac:dyDescent="0.25">
      <c r="A112" s="30">
        <v>3</v>
      </c>
      <c r="B112" s="21" t="s">
        <v>433</v>
      </c>
      <c r="C112" s="3" t="s">
        <v>25</v>
      </c>
      <c r="D112" s="3">
        <v>55</v>
      </c>
      <c r="E112" s="78">
        <v>55</v>
      </c>
      <c r="F112" s="78">
        <v>64</v>
      </c>
      <c r="G112" s="70">
        <f t="shared" si="8"/>
        <v>1.1639999999999999</v>
      </c>
      <c r="H112" s="71" t="s">
        <v>95</v>
      </c>
      <c r="I112" s="389"/>
    </row>
    <row r="113" spans="1:9" s="14" customFormat="1" ht="82.5" hidden="1" customHeight="1" outlineLevel="2" x14ac:dyDescent="0.25">
      <c r="A113" s="30">
        <v>4</v>
      </c>
      <c r="B113" s="21" t="s">
        <v>712</v>
      </c>
      <c r="C113" s="3" t="s">
        <v>25</v>
      </c>
      <c r="D113" s="3" t="s">
        <v>164</v>
      </c>
      <c r="E113" s="78">
        <v>100</v>
      </c>
      <c r="F113" s="72">
        <v>100</v>
      </c>
      <c r="G113" s="70">
        <f t="shared" si="8"/>
        <v>1</v>
      </c>
      <c r="H113" s="71" t="s">
        <v>408</v>
      </c>
      <c r="I113" s="389"/>
    </row>
    <row r="114" spans="1:9" s="14" customFormat="1" ht="52.5" hidden="1" customHeight="1" outlineLevel="2" x14ac:dyDescent="0.25">
      <c r="A114" s="30">
        <v>5</v>
      </c>
      <c r="B114" s="21" t="s">
        <v>434</v>
      </c>
      <c r="C114" s="3" t="s">
        <v>25</v>
      </c>
      <c r="D114" s="3">
        <v>0</v>
      </c>
      <c r="E114" s="78">
        <v>100</v>
      </c>
      <c r="F114" s="78">
        <v>100</v>
      </c>
      <c r="G114" s="70">
        <f t="shared" si="8"/>
        <v>1</v>
      </c>
      <c r="H114" s="71" t="s">
        <v>297</v>
      </c>
      <c r="I114" s="389"/>
    </row>
    <row r="115" spans="1:9" s="14" customFormat="1" ht="52.5" hidden="1" customHeight="1" outlineLevel="2" x14ac:dyDescent="0.25">
      <c r="A115" s="30">
        <v>6</v>
      </c>
      <c r="B115" s="21" t="s">
        <v>438</v>
      </c>
      <c r="C115" s="3" t="s">
        <v>25</v>
      </c>
      <c r="D115" s="3">
        <v>0</v>
      </c>
      <c r="E115" s="78">
        <v>100</v>
      </c>
      <c r="F115" s="78">
        <v>100</v>
      </c>
      <c r="G115" s="70">
        <f t="shared" si="8"/>
        <v>1</v>
      </c>
      <c r="H115" s="71" t="s">
        <v>95</v>
      </c>
      <c r="I115" s="389"/>
    </row>
    <row r="116" spans="1:9" s="14" customFormat="1" ht="52.5" hidden="1" customHeight="1" outlineLevel="2" x14ac:dyDescent="0.25">
      <c r="A116" s="30">
        <v>7</v>
      </c>
      <c r="B116" s="21" t="s">
        <v>437</v>
      </c>
      <c r="C116" s="3" t="s">
        <v>435</v>
      </c>
      <c r="D116" s="3">
        <v>1</v>
      </c>
      <c r="E116" s="78">
        <v>1</v>
      </c>
      <c r="F116" s="78">
        <v>1</v>
      </c>
      <c r="G116" s="70">
        <f t="shared" si="8"/>
        <v>1</v>
      </c>
      <c r="H116" s="71" t="s">
        <v>95</v>
      </c>
      <c r="I116" s="389"/>
    </row>
    <row r="117" spans="1:9" s="14" customFormat="1" ht="59.25" hidden="1" customHeight="1" outlineLevel="2" x14ac:dyDescent="0.25">
      <c r="A117" s="30">
        <v>8</v>
      </c>
      <c r="B117" s="21" t="s">
        <v>436</v>
      </c>
      <c r="C117" s="3" t="s">
        <v>430</v>
      </c>
      <c r="D117" s="3">
        <v>0</v>
      </c>
      <c r="E117" s="316">
        <v>6.2347999999999999</v>
      </c>
      <c r="F117" s="288">
        <v>5.5279999999999996</v>
      </c>
      <c r="G117" s="70">
        <f t="shared" si="8"/>
        <v>0.88700000000000001</v>
      </c>
      <c r="H117" s="71" t="s">
        <v>95</v>
      </c>
      <c r="I117" s="389"/>
    </row>
    <row r="118" spans="1:9" s="14" customFormat="1" ht="64.5" hidden="1" customHeight="1" outlineLevel="2" x14ac:dyDescent="0.25">
      <c r="A118" s="30">
        <v>9</v>
      </c>
      <c r="B118" s="21" t="s">
        <v>439</v>
      </c>
      <c r="C118" s="3" t="s">
        <v>58</v>
      </c>
      <c r="D118" s="3">
        <v>0</v>
      </c>
      <c r="E118" s="78">
        <v>134</v>
      </c>
      <c r="F118" s="78">
        <v>197</v>
      </c>
      <c r="G118" s="70">
        <f t="shared" si="8"/>
        <v>1.47</v>
      </c>
      <c r="H118" s="71" t="s">
        <v>95</v>
      </c>
      <c r="I118" s="389"/>
    </row>
    <row r="119" spans="1:9" s="14" customFormat="1" ht="96" hidden="1" customHeight="1" outlineLevel="2" x14ac:dyDescent="0.25">
      <c r="A119" s="30">
        <v>10</v>
      </c>
      <c r="B119" s="21" t="s">
        <v>694</v>
      </c>
      <c r="C119" s="3" t="s">
        <v>25</v>
      </c>
      <c r="D119" s="3">
        <v>0</v>
      </c>
      <c r="E119" s="78">
        <v>100</v>
      </c>
      <c r="F119" s="78">
        <v>100</v>
      </c>
      <c r="G119" s="70">
        <f t="shared" si="8"/>
        <v>1</v>
      </c>
      <c r="H119" s="71" t="s">
        <v>408</v>
      </c>
      <c r="I119" s="319"/>
    </row>
    <row r="120" spans="1:9" s="14" customFormat="1" ht="52.5" hidden="1" customHeight="1" outlineLevel="2" x14ac:dyDescent="0.25">
      <c r="A120" s="30">
        <v>11</v>
      </c>
      <c r="B120" s="21" t="s">
        <v>695</v>
      </c>
      <c r="C120" s="3" t="s">
        <v>696</v>
      </c>
      <c r="D120" s="3">
        <v>0</v>
      </c>
      <c r="E120" s="315">
        <v>0.75</v>
      </c>
      <c r="F120" s="72">
        <f>0.1006+0.2073</f>
        <v>0.3</v>
      </c>
      <c r="G120" s="70">
        <f t="shared" si="8"/>
        <v>0.4</v>
      </c>
      <c r="H120" s="71" t="s">
        <v>95</v>
      </c>
      <c r="I120" s="319"/>
    </row>
    <row r="121" spans="1:9" s="367" customFormat="1" ht="54.75" customHeight="1" collapsed="1" x14ac:dyDescent="0.35">
      <c r="A121" s="355" t="s">
        <v>40</v>
      </c>
      <c r="B121" s="390" t="s">
        <v>298</v>
      </c>
      <c r="C121" s="390"/>
      <c r="D121" s="390"/>
      <c r="E121" s="390"/>
      <c r="F121" s="390"/>
      <c r="G121" s="390"/>
      <c r="H121" s="390"/>
      <c r="I121" s="356">
        <f>AVERAGE(G122:G132)</f>
        <v>0.996</v>
      </c>
    </row>
    <row r="122" spans="1:9" s="13" customFormat="1" ht="56.25" hidden="1" customHeight="1" outlineLevel="1" x14ac:dyDescent="0.25">
      <c r="A122" s="2">
        <v>1</v>
      </c>
      <c r="B122" s="16" t="s">
        <v>697</v>
      </c>
      <c r="C122" s="2" t="s">
        <v>25</v>
      </c>
      <c r="D122" s="2">
        <v>34</v>
      </c>
      <c r="E122" s="2">
        <v>32</v>
      </c>
      <c r="F122" s="51">
        <v>34</v>
      </c>
      <c r="G122" s="18">
        <f>E122/F122</f>
        <v>0.94099999999999995</v>
      </c>
      <c r="H122" s="50" t="s">
        <v>95</v>
      </c>
      <c r="I122" s="387"/>
    </row>
    <row r="123" spans="1:9" s="13" customFormat="1" ht="59.25" hidden="1" customHeight="1" outlineLevel="1" x14ac:dyDescent="0.25">
      <c r="A123" s="2">
        <v>2</v>
      </c>
      <c r="B123" s="16" t="s">
        <v>698</v>
      </c>
      <c r="C123" s="2" t="s">
        <v>25</v>
      </c>
      <c r="D123" s="2">
        <v>1.75</v>
      </c>
      <c r="E123" s="2">
        <v>1.74</v>
      </c>
      <c r="F123" s="51">
        <v>1.75</v>
      </c>
      <c r="G123" s="18">
        <f>E123/F123</f>
        <v>0.99399999999999999</v>
      </c>
      <c r="H123" s="50" t="s">
        <v>95</v>
      </c>
      <c r="I123" s="387"/>
    </row>
    <row r="124" spans="1:9" s="13" customFormat="1" ht="56.25" hidden="1" customHeight="1" outlineLevel="1" x14ac:dyDescent="0.25">
      <c r="A124" s="2">
        <v>3</v>
      </c>
      <c r="B124" s="34" t="s">
        <v>699</v>
      </c>
      <c r="C124" s="2" t="s">
        <v>25</v>
      </c>
      <c r="D124" s="2">
        <v>100</v>
      </c>
      <c r="E124" s="2">
        <v>100</v>
      </c>
      <c r="F124" s="51">
        <v>100</v>
      </c>
      <c r="G124" s="18">
        <f>F124/E124</f>
        <v>1</v>
      </c>
      <c r="H124" s="50" t="s">
        <v>95</v>
      </c>
      <c r="I124" s="387"/>
    </row>
    <row r="125" spans="1:9" s="13" customFormat="1" ht="55.5" hidden="1" customHeight="1" outlineLevel="1" x14ac:dyDescent="0.25">
      <c r="A125" s="2">
        <v>4</v>
      </c>
      <c r="B125" s="16" t="s">
        <v>700</v>
      </c>
      <c r="C125" s="2" t="s">
        <v>25</v>
      </c>
      <c r="D125" s="2">
        <v>6.1</v>
      </c>
      <c r="E125" s="2">
        <v>14.3</v>
      </c>
      <c r="F125" s="3">
        <v>14.6</v>
      </c>
      <c r="G125" s="18">
        <f t="shared" ref="G125:G132" si="9">F125/E125</f>
        <v>1.0209999999999999</v>
      </c>
      <c r="H125" s="50" t="s">
        <v>95</v>
      </c>
      <c r="I125" s="387"/>
    </row>
    <row r="126" spans="1:9" s="13" customFormat="1" ht="54" hidden="1" outlineLevel="1" x14ac:dyDescent="0.25">
      <c r="A126" s="2">
        <v>5</v>
      </c>
      <c r="B126" s="16" t="s">
        <v>701</v>
      </c>
      <c r="C126" s="2" t="s">
        <v>25</v>
      </c>
      <c r="D126" s="2">
        <v>100</v>
      </c>
      <c r="E126" s="2">
        <v>100</v>
      </c>
      <c r="F126" s="51">
        <v>100</v>
      </c>
      <c r="G126" s="18">
        <f t="shared" si="9"/>
        <v>1</v>
      </c>
      <c r="H126" s="50" t="s">
        <v>95</v>
      </c>
      <c r="I126" s="387"/>
    </row>
    <row r="127" spans="1:9" s="13" customFormat="1" ht="54" hidden="1" outlineLevel="1" x14ac:dyDescent="0.25">
      <c r="A127" s="2">
        <v>6</v>
      </c>
      <c r="B127" s="16" t="s">
        <v>702</v>
      </c>
      <c r="C127" s="2" t="s">
        <v>25</v>
      </c>
      <c r="D127" s="2">
        <v>100</v>
      </c>
      <c r="E127" s="2">
        <v>100</v>
      </c>
      <c r="F127" s="51">
        <v>100</v>
      </c>
      <c r="G127" s="18">
        <f t="shared" si="9"/>
        <v>1</v>
      </c>
      <c r="H127" s="50" t="s">
        <v>95</v>
      </c>
      <c r="I127" s="387"/>
    </row>
    <row r="128" spans="1:9" s="13" customFormat="1" ht="54" hidden="1" outlineLevel="1" x14ac:dyDescent="0.25">
      <c r="A128" s="2">
        <v>7</v>
      </c>
      <c r="B128" s="16" t="s">
        <v>703</v>
      </c>
      <c r="C128" s="2" t="s">
        <v>25</v>
      </c>
      <c r="D128" s="2">
        <v>100</v>
      </c>
      <c r="E128" s="2">
        <v>100</v>
      </c>
      <c r="F128" s="51">
        <v>100</v>
      </c>
      <c r="G128" s="18">
        <f t="shared" si="9"/>
        <v>1</v>
      </c>
      <c r="H128" s="50" t="s">
        <v>95</v>
      </c>
      <c r="I128" s="387"/>
    </row>
    <row r="129" spans="1:9" s="13" customFormat="1" ht="54" hidden="1" outlineLevel="1" x14ac:dyDescent="0.25">
      <c r="A129" s="2">
        <v>8</v>
      </c>
      <c r="B129" s="16" t="s">
        <v>704</v>
      </c>
      <c r="C129" s="2" t="s">
        <v>25</v>
      </c>
      <c r="D129" s="2">
        <v>0</v>
      </c>
      <c r="E129" s="2">
        <v>100</v>
      </c>
      <c r="F129" s="3">
        <v>100</v>
      </c>
      <c r="G129" s="18">
        <f t="shared" si="9"/>
        <v>1</v>
      </c>
      <c r="H129" s="50" t="s">
        <v>95</v>
      </c>
      <c r="I129" s="387"/>
    </row>
    <row r="130" spans="1:9" s="13" customFormat="1" ht="54" hidden="1" outlineLevel="1" x14ac:dyDescent="0.25">
      <c r="A130" s="2">
        <v>9</v>
      </c>
      <c r="B130" s="16" t="s">
        <v>705</v>
      </c>
      <c r="C130" s="2" t="s">
        <v>404</v>
      </c>
      <c r="D130" s="2">
        <v>0</v>
      </c>
      <c r="E130" s="2">
        <v>1156</v>
      </c>
      <c r="F130" s="51">
        <v>1156</v>
      </c>
      <c r="G130" s="18">
        <f t="shared" si="9"/>
        <v>1</v>
      </c>
      <c r="H130" s="50" t="s">
        <v>95</v>
      </c>
      <c r="I130" s="387"/>
    </row>
    <row r="131" spans="1:9" s="13" customFormat="1" ht="54" hidden="1" outlineLevel="1" x14ac:dyDescent="0.25">
      <c r="A131" s="2">
        <v>10</v>
      </c>
      <c r="B131" s="16" t="s">
        <v>706</v>
      </c>
      <c r="C131" s="2" t="s">
        <v>176</v>
      </c>
      <c r="D131" s="2">
        <v>0</v>
      </c>
      <c r="E131" s="2">
        <v>3</v>
      </c>
      <c r="F131" s="51">
        <v>3</v>
      </c>
      <c r="G131" s="18">
        <f t="shared" si="9"/>
        <v>1</v>
      </c>
      <c r="H131" s="50" t="s">
        <v>95</v>
      </c>
      <c r="I131" s="387"/>
    </row>
    <row r="132" spans="1:9" s="13" customFormat="1" ht="62.25" hidden="1" customHeight="1" outlineLevel="1" x14ac:dyDescent="0.25">
      <c r="A132" s="2">
        <v>11</v>
      </c>
      <c r="B132" s="16" t="s">
        <v>707</v>
      </c>
      <c r="C132" s="2" t="s">
        <v>176</v>
      </c>
      <c r="D132" s="2">
        <v>0</v>
      </c>
      <c r="E132" s="2">
        <v>1</v>
      </c>
      <c r="F132" s="51">
        <v>1</v>
      </c>
      <c r="G132" s="18">
        <f t="shared" si="9"/>
        <v>1</v>
      </c>
      <c r="H132" s="50" t="s">
        <v>95</v>
      </c>
      <c r="I132" s="387"/>
    </row>
    <row r="133" spans="1:9" s="357" customFormat="1" ht="48.75" customHeight="1" collapsed="1" x14ac:dyDescent="0.35">
      <c r="A133" s="355" t="s">
        <v>41</v>
      </c>
      <c r="B133" s="392" t="s">
        <v>281</v>
      </c>
      <c r="C133" s="392"/>
      <c r="D133" s="392"/>
      <c r="E133" s="392"/>
      <c r="F133" s="392"/>
      <c r="G133" s="392"/>
      <c r="H133" s="392"/>
      <c r="I133" s="356">
        <f>AVERAGE(G134:G139)</f>
        <v>1.0760000000000001</v>
      </c>
    </row>
    <row r="134" spans="1:9" s="14" customFormat="1" ht="54" hidden="1" outlineLevel="1" x14ac:dyDescent="0.25">
      <c r="A134" s="15" t="s">
        <v>33</v>
      </c>
      <c r="B134" s="16" t="s">
        <v>276</v>
      </c>
      <c r="C134" s="51" t="s">
        <v>176</v>
      </c>
      <c r="D134" s="51">
        <v>5</v>
      </c>
      <c r="E134" s="317">
        <v>6</v>
      </c>
      <c r="F134" s="81">
        <v>6</v>
      </c>
      <c r="G134" s="18">
        <f>F134/E134</f>
        <v>1</v>
      </c>
      <c r="H134" s="50" t="s">
        <v>368</v>
      </c>
      <c r="I134" s="389"/>
    </row>
    <row r="135" spans="1:9" s="14" customFormat="1" ht="33.75" hidden="1" customHeight="1" outlineLevel="1" x14ac:dyDescent="0.25">
      <c r="A135" s="15" t="s">
        <v>34</v>
      </c>
      <c r="B135" s="16" t="s">
        <v>277</v>
      </c>
      <c r="C135" s="51" t="s">
        <v>176</v>
      </c>
      <c r="D135" s="84">
        <v>1376</v>
      </c>
      <c r="E135" s="83">
        <v>1279</v>
      </c>
      <c r="F135" s="81">
        <v>943</v>
      </c>
      <c r="G135" s="18">
        <f>E135/F135</f>
        <v>1.3560000000000001</v>
      </c>
      <c r="H135" s="50" t="s">
        <v>59</v>
      </c>
      <c r="I135" s="389"/>
    </row>
    <row r="136" spans="1:9" s="14" customFormat="1" ht="69.75" hidden="1" customHeight="1" outlineLevel="1" x14ac:dyDescent="0.25">
      <c r="A136" s="15" t="s">
        <v>35</v>
      </c>
      <c r="B136" s="16" t="s">
        <v>75</v>
      </c>
      <c r="C136" s="51" t="s">
        <v>25</v>
      </c>
      <c r="D136" s="51">
        <v>3.5</v>
      </c>
      <c r="E136" s="317">
        <v>4</v>
      </c>
      <c r="F136" s="81">
        <v>2</v>
      </c>
      <c r="G136" s="18">
        <f>F136/E136</f>
        <v>0.5</v>
      </c>
      <c r="H136" s="50" t="s">
        <v>59</v>
      </c>
      <c r="I136" s="389"/>
    </row>
    <row r="137" spans="1:9" s="14" customFormat="1" ht="58.5" hidden="1" customHeight="1" outlineLevel="1" x14ac:dyDescent="0.25">
      <c r="A137" s="15" t="s">
        <v>36</v>
      </c>
      <c r="B137" s="16" t="s">
        <v>278</v>
      </c>
      <c r="C137" s="51" t="s">
        <v>25</v>
      </c>
      <c r="D137" s="51">
        <v>100</v>
      </c>
      <c r="E137" s="317">
        <v>100</v>
      </c>
      <c r="F137" s="81">
        <v>100</v>
      </c>
      <c r="G137" s="18">
        <f>F137/E137</f>
        <v>1</v>
      </c>
      <c r="H137" s="50" t="s">
        <v>368</v>
      </c>
      <c r="I137" s="389"/>
    </row>
    <row r="138" spans="1:9" s="14" customFormat="1" ht="41.25" hidden="1" customHeight="1" outlineLevel="1" x14ac:dyDescent="0.25">
      <c r="A138" s="15" t="s">
        <v>37</v>
      </c>
      <c r="B138" s="16" t="s">
        <v>279</v>
      </c>
      <c r="C138" s="51" t="s">
        <v>523</v>
      </c>
      <c r="D138" s="51">
        <v>10</v>
      </c>
      <c r="E138" s="317">
        <v>8</v>
      </c>
      <c r="F138" s="81">
        <v>5</v>
      </c>
      <c r="G138" s="18">
        <f>E138/F138</f>
        <v>1.6</v>
      </c>
      <c r="H138" s="50" t="s">
        <v>426</v>
      </c>
      <c r="I138" s="389"/>
    </row>
    <row r="139" spans="1:9" s="14" customFormat="1" ht="54" hidden="1" outlineLevel="1" x14ac:dyDescent="0.25">
      <c r="A139" s="15" t="s">
        <v>38</v>
      </c>
      <c r="B139" s="16" t="s">
        <v>280</v>
      </c>
      <c r="C139" s="51" t="s">
        <v>25</v>
      </c>
      <c r="D139" s="2">
        <v>100</v>
      </c>
      <c r="E139" s="317">
        <v>100</v>
      </c>
      <c r="F139" s="81">
        <v>100</v>
      </c>
      <c r="G139" s="18">
        <f>F139/E139</f>
        <v>1</v>
      </c>
      <c r="H139" s="50" t="s">
        <v>96</v>
      </c>
      <c r="I139" s="389"/>
    </row>
    <row r="140" spans="1:9" s="357" customFormat="1" ht="51" customHeight="1" collapsed="1" x14ac:dyDescent="0.35">
      <c r="A140" s="355" t="s">
        <v>42</v>
      </c>
      <c r="B140" s="391" t="s">
        <v>256</v>
      </c>
      <c r="C140" s="391"/>
      <c r="D140" s="391"/>
      <c r="E140" s="391"/>
      <c r="F140" s="391"/>
      <c r="G140" s="391"/>
      <c r="H140" s="391"/>
      <c r="I140" s="356">
        <f>AVERAGE(G141:G147)</f>
        <v>1.2210000000000001</v>
      </c>
    </row>
    <row r="141" spans="1:9" s="10" customFormat="1" ht="42" hidden="1" customHeight="1" outlineLevel="2" x14ac:dyDescent="0.25">
      <c r="A141" s="2">
        <v>1</v>
      </c>
      <c r="B141" s="88" t="s">
        <v>259</v>
      </c>
      <c r="C141" s="51" t="s">
        <v>51</v>
      </c>
      <c r="D141" s="51">
        <v>3</v>
      </c>
      <c r="E141" s="51">
        <v>2</v>
      </c>
      <c r="F141" s="3">
        <v>1</v>
      </c>
      <c r="G141" s="33">
        <f>E141/F141</f>
        <v>2</v>
      </c>
      <c r="H141" s="50" t="s">
        <v>79</v>
      </c>
      <c r="I141" s="387"/>
    </row>
    <row r="142" spans="1:9" s="10" customFormat="1" ht="66.75" hidden="1" customHeight="1" outlineLevel="2" x14ac:dyDescent="0.25">
      <c r="A142" s="2">
        <v>2</v>
      </c>
      <c r="B142" s="89" t="s">
        <v>260</v>
      </c>
      <c r="C142" s="51" t="s">
        <v>25</v>
      </c>
      <c r="D142" s="51">
        <v>99</v>
      </c>
      <c r="E142" s="51">
        <v>99</v>
      </c>
      <c r="F142" s="3">
        <v>99</v>
      </c>
      <c r="G142" s="33">
        <f>F142/E142</f>
        <v>1</v>
      </c>
      <c r="H142" s="51" t="s">
        <v>98</v>
      </c>
      <c r="I142" s="387"/>
    </row>
    <row r="143" spans="1:9" s="10" customFormat="1" ht="50.25" hidden="1" customHeight="1" outlineLevel="2" x14ac:dyDescent="0.25">
      <c r="A143" s="2">
        <v>3</v>
      </c>
      <c r="B143" s="89" t="s">
        <v>261</v>
      </c>
      <c r="C143" s="51" t="s">
        <v>25</v>
      </c>
      <c r="D143" s="51">
        <v>84</v>
      </c>
      <c r="E143" s="51">
        <v>89</v>
      </c>
      <c r="F143" s="3">
        <v>93</v>
      </c>
      <c r="G143" s="33">
        <f>F143/E143</f>
        <v>1.0449999999999999</v>
      </c>
      <c r="H143" s="51" t="s">
        <v>98</v>
      </c>
      <c r="I143" s="387"/>
    </row>
    <row r="144" spans="1:9" s="10" customFormat="1" ht="61.5" hidden="1" customHeight="1" outlineLevel="2" x14ac:dyDescent="0.25">
      <c r="A144" s="2">
        <v>4</v>
      </c>
      <c r="B144" s="89" t="s">
        <v>262</v>
      </c>
      <c r="C144" s="51" t="s">
        <v>51</v>
      </c>
      <c r="D144" s="51">
        <v>7</v>
      </c>
      <c r="E144" s="51">
        <v>7</v>
      </c>
      <c r="F144" s="3">
        <v>7</v>
      </c>
      <c r="G144" s="33">
        <v>1</v>
      </c>
      <c r="H144" s="51" t="s">
        <v>98</v>
      </c>
      <c r="I144" s="387"/>
    </row>
    <row r="145" spans="1:9" s="10" customFormat="1" ht="40.5" hidden="1" outlineLevel="2" x14ac:dyDescent="0.25">
      <c r="A145" s="2">
        <v>5</v>
      </c>
      <c r="B145" s="89" t="s">
        <v>263</v>
      </c>
      <c r="C145" s="51" t="s">
        <v>51</v>
      </c>
      <c r="D145" s="51">
        <v>4</v>
      </c>
      <c r="E145" s="51">
        <v>3</v>
      </c>
      <c r="F145" s="3">
        <v>2</v>
      </c>
      <c r="G145" s="33">
        <f>E145/F145</f>
        <v>1.5</v>
      </c>
      <c r="H145" s="51" t="s">
        <v>98</v>
      </c>
      <c r="I145" s="387"/>
    </row>
    <row r="146" spans="1:9" s="10" customFormat="1" ht="64.5" hidden="1" customHeight="1" outlineLevel="2" x14ac:dyDescent="0.25">
      <c r="A146" s="2">
        <v>6</v>
      </c>
      <c r="B146" s="89" t="s">
        <v>264</v>
      </c>
      <c r="C146" s="51" t="s">
        <v>258</v>
      </c>
      <c r="D146" s="51">
        <v>4</v>
      </c>
      <c r="E146" s="51">
        <v>4</v>
      </c>
      <c r="F146" s="3">
        <v>4</v>
      </c>
      <c r="G146" s="33">
        <v>1</v>
      </c>
      <c r="H146" s="51" t="s">
        <v>98</v>
      </c>
      <c r="I146" s="387"/>
    </row>
    <row r="147" spans="1:9" s="10" customFormat="1" ht="40.5" hidden="1" outlineLevel="2" x14ac:dyDescent="0.25">
      <c r="A147" s="2">
        <v>7</v>
      </c>
      <c r="B147" s="89" t="s">
        <v>265</v>
      </c>
      <c r="C147" s="51" t="s">
        <v>25</v>
      </c>
      <c r="D147" s="51">
        <v>15</v>
      </c>
      <c r="E147" s="51">
        <v>50</v>
      </c>
      <c r="F147" s="3">
        <v>50</v>
      </c>
      <c r="G147" s="33">
        <v>1</v>
      </c>
      <c r="H147" s="50" t="s">
        <v>99</v>
      </c>
      <c r="I147" s="387"/>
    </row>
    <row r="148" spans="1:9" s="357" customFormat="1" ht="24" customHeight="1" collapsed="1" x14ac:dyDescent="0.35">
      <c r="A148" s="355" t="s">
        <v>43</v>
      </c>
      <c r="B148" s="390" t="s">
        <v>226</v>
      </c>
      <c r="C148" s="390"/>
      <c r="D148" s="390"/>
      <c r="E148" s="390"/>
      <c r="F148" s="390"/>
      <c r="G148" s="390"/>
      <c r="H148" s="390"/>
      <c r="I148" s="356">
        <f>AVERAGE(G149:G151)</f>
        <v>1</v>
      </c>
    </row>
    <row r="149" spans="1:9" s="14" customFormat="1" ht="89.25" hidden="1" customHeight="1" outlineLevel="1" x14ac:dyDescent="0.25">
      <c r="A149" s="81">
        <v>1</v>
      </c>
      <c r="B149" s="220" t="s">
        <v>371</v>
      </c>
      <c r="C149" s="81" t="s">
        <v>242</v>
      </c>
      <c r="D149" s="81" t="s">
        <v>164</v>
      </c>
      <c r="E149" s="81">
        <v>1</v>
      </c>
      <c r="F149" s="3">
        <v>1</v>
      </c>
      <c r="G149" s="70">
        <f>F149/E149</f>
        <v>1</v>
      </c>
      <c r="H149" s="324" t="s">
        <v>365</v>
      </c>
      <c r="I149" s="387"/>
    </row>
    <row r="150" spans="1:9" s="14" customFormat="1" ht="91.5" hidden="1" customHeight="1" outlineLevel="1" x14ac:dyDescent="0.25">
      <c r="A150" s="81">
        <v>2</v>
      </c>
      <c r="B150" s="220" t="s">
        <v>440</v>
      </c>
      <c r="C150" s="81" t="s">
        <v>58</v>
      </c>
      <c r="D150" s="81" t="s">
        <v>164</v>
      </c>
      <c r="E150" s="81">
        <v>339</v>
      </c>
      <c r="F150" s="3">
        <v>339</v>
      </c>
      <c r="G150" s="70">
        <f>F150/E150</f>
        <v>1</v>
      </c>
      <c r="H150" s="324" t="s">
        <v>365</v>
      </c>
      <c r="I150" s="387"/>
    </row>
    <row r="151" spans="1:9" s="14" customFormat="1" ht="89.25" hidden="1" customHeight="1" outlineLevel="1" x14ac:dyDescent="0.25">
      <c r="A151" s="81">
        <v>3</v>
      </c>
      <c r="B151" s="220" t="s">
        <v>372</v>
      </c>
      <c r="C151" s="81" t="s">
        <v>25</v>
      </c>
      <c r="D151" s="81">
        <v>30</v>
      </c>
      <c r="E151" s="81">
        <v>31.5</v>
      </c>
      <c r="F151" s="3">
        <v>31.5</v>
      </c>
      <c r="G151" s="70">
        <f>F151/E151</f>
        <v>1</v>
      </c>
      <c r="H151" s="324" t="s">
        <v>365</v>
      </c>
      <c r="I151" s="387"/>
    </row>
    <row r="152" spans="1:9" s="357" customFormat="1" ht="21" customHeight="1" collapsed="1" x14ac:dyDescent="0.35">
      <c r="A152" s="355" t="s">
        <v>44</v>
      </c>
      <c r="B152" s="390" t="s">
        <v>244</v>
      </c>
      <c r="C152" s="390"/>
      <c r="D152" s="390"/>
      <c r="E152" s="390"/>
      <c r="F152" s="390"/>
      <c r="G152" s="390"/>
      <c r="H152" s="390"/>
      <c r="I152" s="356">
        <f>AVERAGE(G153:G157)</f>
        <v>1</v>
      </c>
    </row>
    <row r="153" spans="1:9" s="13" customFormat="1" ht="48.75" hidden="1" customHeight="1" outlineLevel="2" x14ac:dyDescent="0.25">
      <c r="A153" s="15" t="s">
        <v>33</v>
      </c>
      <c r="B153" s="17" t="s">
        <v>513</v>
      </c>
      <c r="C153" s="50" t="s">
        <v>25</v>
      </c>
      <c r="D153" s="2">
        <v>6</v>
      </c>
      <c r="E153" s="2">
        <v>3</v>
      </c>
      <c r="F153" s="30">
        <v>3</v>
      </c>
      <c r="G153" s="18">
        <f>F153/E153</f>
        <v>1</v>
      </c>
      <c r="H153" s="50" t="s">
        <v>100</v>
      </c>
      <c r="I153" s="389"/>
    </row>
    <row r="154" spans="1:9" s="13" customFormat="1" ht="60.75" hidden="1" customHeight="1" outlineLevel="2" x14ac:dyDescent="0.25">
      <c r="A154" s="15" t="s">
        <v>34</v>
      </c>
      <c r="B154" s="17" t="s">
        <v>514</v>
      </c>
      <c r="C154" s="50" t="s">
        <v>25</v>
      </c>
      <c r="D154" s="2">
        <v>0.37</v>
      </c>
      <c r="E154" s="2">
        <v>0.33</v>
      </c>
      <c r="F154" s="30">
        <v>0.33</v>
      </c>
      <c r="G154" s="18">
        <f>E154/F154</f>
        <v>1</v>
      </c>
      <c r="H154" s="50" t="s">
        <v>100</v>
      </c>
      <c r="I154" s="389"/>
    </row>
    <row r="155" spans="1:9" s="13" customFormat="1" ht="112.5" hidden="1" customHeight="1" outlineLevel="2" x14ac:dyDescent="0.25">
      <c r="A155" s="15" t="s">
        <v>35</v>
      </c>
      <c r="B155" s="17" t="s">
        <v>515</v>
      </c>
      <c r="C155" s="50" t="s">
        <v>25</v>
      </c>
      <c r="D155" s="2" t="s">
        <v>392</v>
      </c>
      <c r="E155" s="2">
        <v>92</v>
      </c>
      <c r="F155" s="30">
        <v>92</v>
      </c>
      <c r="G155" s="18">
        <f>F155/E155</f>
        <v>1</v>
      </c>
      <c r="H155" s="50" t="s">
        <v>100</v>
      </c>
      <c r="I155" s="389"/>
    </row>
    <row r="156" spans="1:9" s="13" customFormat="1" ht="47.25" hidden="1" customHeight="1" outlineLevel="2" x14ac:dyDescent="0.25">
      <c r="A156" s="31" t="s">
        <v>36</v>
      </c>
      <c r="B156" s="17" t="s">
        <v>245</v>
      </c>
      <c r="C156" s="50" t="s">
        <v>25</v>
      </c>
      <c r="D156" s="2">
        <v>100</v>
      </c>
      <c r="E156" s="2">
        <v>100</v>
      </c>
      <c r="F156" s="30">
        <v>100</v>
      </c>
      <c r="G156" s="18">
        <v>1</v>
      </c>
      <c r="H156" s="50" t="s">
        <v>100</v>
      </c>
      <c r="I156" s="389"/>
    </row>
    <row r="157" spans="1:9" s="13" customFormat="1" ht="47.25" hidden="1" customHeight="1" outlineLevel="2" x14ac:dyDescent="0.25">
      <c r="A157" s="31" t="s">
        <v>37</v>
      </c>
      <c r="B157" s="17" t="s">
        <v>516</v>
      </c>
      <c r="C157" s="50" t="s">
        <v>25</v>
      </c>
      <c r="D157" s="2">
        <v>100</v>
      </c>
      <c r="E157" s="2">
        <v>100</v>
      </c>
      <c r="F157" s="30">
        <v>100</v>
      </c>
      <c r="G157" s="18">
        <v>1</v>
      </c>
      <c r="H157" s="50" t="s">
        <v>100</v>
      </c>
      <c r="I157" s="319"/>
    </row>
    <row r="158" spans="1:9" s="10" customFormat="1" ht="30" customHeight="1" collapsed="1" x14ac:dyDescent="0.25">
      <c r="A158" s="355" t="s">
        <v>45</v>
      </c>
      <c r="B158" s="390" t="s">
        <v>471</v>
      </c>
      <c r="C158" s="390"/>
      <c r="D158" s="390"/>
      <c r="E158" s="390"/>
      <c r="F158" s="390"/>
      <c r="G158" s="390"/>
      <c r="H158" s="390"/>
      <c r="I158" s="356">
        <f>AVERAGE(G159:G163)</f>
        <v>1</v>
      </c>
    </row>
    <row r="159" spans="1:9" s="13" customFormat="1" ht="45" hidden="1" customHeight="1" outlineLevel="2" x14ac:dyDescent="0.25">
      <c r="A159" s="15">
        <v>1</v>
      </c>
      <c r="B159" s="17" t="s">
        <v>462</v>
      </c>
      <c r="C159" s="50" t="s">
        <v>176</v>
      </c>
      <c r="D159" s="2">
        <v>360000</v>
      </c>
      <c r="E159" s="2">
        <v>370000</v>
      </c>
      <c r="F159" s="2">
        <v>370000</v>
      </c>
      <c r="G159" s="18">
        <f>F159/E159</f>
        <v>1</v>
      </c>
      <c r="H159" s="50" t="s">
        <v>467</v>
      </c>
      <c r="I159" s="387"/>
    </row>
    <row r="160" spans="1:9" s="13" customFormat="1" ht="63.75" hidden="1" customHeight="1" outlineLevel="2" x14ac:dyDescent="0.25">
      <c r="A160" s="15">
        <v>2</v>
      </c>
      <c r="B160" s="17" t="s">
        <v>463</v>
      </c>
      <c r="C160" s="50" t="s">
        <v>176</v>
      </c>
      <c r="D160" s="2">
        <v>15</v>
      </c>
      <c r="E160" s="2">
        <v>15</v>
      </c>
      <c r="F160" s="2">
        <v>15</v>
      </c>
      <c r="G160" s="18">
        <f>F160/E160</f>
        <v>1</v>
      </c>
      <c r="H160" s="50" t="s">
        <v>468</v>
      </c>
      <c r="I160" s="387"/>
    </row>
    <row r="161" spans="1:9" s="13" customFormat="1" ht="50.25" hidden="1" customHeight="1" outlineLevel="2" x14ac:dyDescent="0.25">
      <c r="A161" s="15">
        <v>3</v>
      </c>
      <c r="B161" s="17" t="s">
        <v>464</v>
      </c>
      <c r="C161" s="50" t="s">
        <v>176</v>
      </c>
      <c r="D161" s="2">
        <v>14</v>
      </c>
      <c r="E161" s="2">
        <v>17</v>
      </c>
      <c r="F161" s="2">
        <v>17</v>
      </c>
      <c r="G161" s="18">
        <f>F161/E161</f>
        <v>1</v>
      </c>
      <c r="H161" s="50" t="s">
        <v>469</v>
      </c>
      <c r="I161" s="387"/>
    </row>
    <row r="162" spans="1:9" s="13" customFormat="1" ht="40.5" hidden="1" outlineLevel="2" x14ac:dyDescent="0.25">
      <c r="A162" s="15">
        <v>4</v>
      </c>
      <c r="B162" s="17" t="s">
        <v>465</v>
      </c>
      <c r="C162" s="50" t="s">
        <v>176</v>
      </c>
      <c r="D162" s="2">
        <v>26</v>
      </c>
      <c r="E162" s="2">
        <v>26</v>
      </c>
      <c r="F162" s="2">
        <v>26</v>
      </c>
      <c r="G162" s="18">
        <f>F162/E162</f>
        <v>1</v>
      </c>
      <c r="H162" s="50" t="s">
        <v>470</v>
      </c>
      <c r="I162" s="387"/>
    </row>
    <row r="163" spans="1:9" s="13" customFormat="1" ht="56.25" hidden="1" customHeight="1" outlineLevel="2" x14ac:dyDescent="0.25">
      <c r="A163" s="15">
        <v>5</v>
      </c>
      <c r="B163" s="17" t="s">
        <v>466</v>
      </c>
      <c r="C163" s="50" t="s">
        <v>282</v>
      </c>
      <c r="D163" s="2">
        <v>50</v>
      </c>
      <c r="E163" s="2">
        <v>50</v>
      </c>
      <c r="F163" s="2">
        <v>50</v>
      </c>
      <c r="G163" s="18">
        <f>F163/E163</f>
        <v>1</v>
      </c>
      <c r="H163" s="50" t="s">
        <v>468</v>
      </c>
      <c r="I163" s="387"/>
    </row>
    <row r="164" spans="1:9" s="357" customFormat="1" ht="34.5" customHeight="1" collapsed="1" x14ac:dyDescent="0.35">
      <c r="A164" s="355" t="s">
        <v>46</v>
      </c>
      <c r="B164" s="390" t="s">
        <v>409</v>
      </c>
      <c r="C164" s="390"/>
      <c r="D164" s="390"/>
      <c r="E164" s="390"/>
      <c r="F164" s="390"/>
      <c r="G164" s="390"/>
      <c r="H164" s="390"/>
      <c r="I164" s="356">
        <f>AVERAGE(G165:G176)</f>
        <v>1.028</v>
      </c>
    </row>
    <row r="165" spans="1:9" s="13" customFormat="1" ht="40.5" hidden="1" outlineLevel="1" x14ac:dyDescent="0.25">
      <c r="A165" s="129">
        <v>1</v>
      </c>
      <c r="B165" s="21" t="s">
        <v>373</v>
      </c>
      <c r="C165" s="3" t="s">
        <v>163</v>
      </c>
      <c r="D165" s="3">
        <v>184.47</v>
      </c>
      <c r="E165" s="30">
        <v>184.47</v>
      </c>
      <c r="F165" s="30">
        <v>184.47</v>
      </c>
      <c r="G165" s="70">
        <f t="shared" ref="G165:G176" si="10">F165/E165</f>
        <v>1</v>
      </c>
      <c r="H165" s="3" t="s">
        <v>97</v>
      </c>
      <c r="I165" s="79"/>
    </row>
    <row r="166" spans="1:9" s="13" customFormat="1" ht="74.25" hidden="1" customHeight="1" outlineLevel="1" x14ac:dyDescent="0.25">
      <c r="A166" s="129">
        <v>2</v>
      </c>
      <c r="B166" s="21" t="s">
        <v>374</v>
      </c>
      <c r="C166" s="3" t="s">
        <v>163</v>
      </c>
      <c r="D166" s="3" t="s">
        <v>164</v>
      </c>
      <c r="E166" s="30">
        <v>1.075</v>
      </c>
      <c r="F166" s="30">
        <v>1.075</v>
      </c>
      <c r="G166" s="70">
        <f t="shared" si="10"/>
        <v>1</v>
      </c>
      <c r="H166" s="3" t="s">
        <v>97</v>
      </c>
      <c r="I166" s="79"/>
    </row>
    <row r="167" spans="1:9" s="13" customFormat="1" ht="67.5" hidden="1" outlineLevel="1" x14ac:dyDescent="0.25">
      <c r="A167" s="129">
        <v>3</v>
      </c>
      <c r="B167" s="21" t="s">
        <v>375</v>
      </c>
      <c r="C167" s="3" t="s">
        <v>163</v>
      </c>
      <c r="D167" s="3" t="s">
        <v>164</v>
      </c>
      <c r="E167" s="30">
        <v>166.22</v>
      </c>
      <c r="F167" s="30">
        <v>166.22</v>
      </c>
      <c r="G167" s="70">
        <f t="shared" si="10"/>
        <v>1</v>
      </c>
      <c r="H167" s="3" t="s">
        <v>97</v>
      </c>
      <c r="I167" s="79"/>
    </row>
    <row r="168" spans="1:9" s="13" customFormat="1" ht="67.5" hidden="1" outlineLevel="1" x14ac:dyDescent="0.25">
      <c r="A168" s="129">
        <v>4</v>
      </c>
      <c r="B168" s="21" t="s">
        <v>376</v>
      </c>
      <c r="C168" s="3" t="s">
        <v>25</v>
      </c>
      <c r="D168" s="3" t="s">
        <v>164</v>
      </c>
      <c r="E168" s="30">
        <v>9.89</v>
      </c>
      <c r="F168" s="30">
        <v>9.89</v>
      </c>
      <c r="G168" s="70">
        <f t="shared" si="10"/>
        <v>1</v>
      </c>
      <c r="H168" s="3" t="s">
        <v>97</v>
      </c>
      <c r="I168" s="79"/>
    </row>
    <row r="169" spans="1:9" s="13" customFormat="1" ht="40.5" hidden="1" outlineLevel="1" x14ac:dyDescent="0.25">
      <c r="A169" s="129">
        <v>5</v>
      </c>
      <c r="B169" s="21" t="s">
        <v>377</v>
      </c>
      <c r="C169" s="3" t="s">
        <v>176</v>
      </c>
      <c r="D169" s="3">
        <v>164</v>
      </c>
      <c r="E169" s="30">
        <v>163</v>
      </c>
      <c r="F169" s="3">
        <v>163</v>
      </c>
      <c r="G169" s="70">
        <f t="shared" si="10"/>
        <v>1</v>
      </c>
      <c r="H169" s="3" t="s">
        <v>97</v>
      </c>
      <c r="I169" s="79"/>
    </row>
    <row r="170" spans="1:9" s="13" customFormat="1" ht="40.5" hidden="1" outlineLevel="1" x14ac:dyDescent="0.25">
      <c r="A170" s="129">
        <v>6</v>
      </c>
      <c r="B170" s="21" t="s">
        <v>292</v>
      </c>
      <c r="C170" s="3" t="s">
        <v>176</v>
      </c>
      <c r="D170" s="3">
        <v>7800</v>
      </c>
      <c r="E170" s="30">
        <v>8846</v>
      </c>
      <c r="F170" s="3">
        <v>8846</v>
      </c>
      <c r="G170" s="70">
        <f t="shared" si="10"/>
        <v>1</v>
      </c>
      <c r="H170" s="3" t="s">
        <v>97</v>
      </c>
      <c r="I170" s="79"/>
    </row>
    <row r="171" spans="1:9" s="13" customFormat="1" ht="40.5" hidden="1" outlineLevel="1" x14ac:dyDescent="0.25">
      <c r="A171" s="129">
        <v>7</v>
      </c>
      <c r="B171" s="21" t="s">
        <v>378</v>
      </c>
      <c r="C171" s="3" t="s">
        <v>176</v>
      </c>
      <c r="D171" s="3">
        <v>46</v>
      </c>
      <c r="E171" s="30">
        <v>45.5</v>
      </c>
      <c r="F171" s="30">
        <v>45.5</v>
      </c>
      <c r="G171" s="70">
        <f t="shared" si="10"/>
        <v>1</v>
      </c>
      <c r="H171" s="3" t="s">
        <v>97</v>
      </c>
      <c r="I171" s="79"/>
    </row>
    <row r="172" spans="1:9" s="13" customFormat="1" ht="40.5" hidden="1" outlineLevel="1" x14ac:dyDescent="0.25">
      <c r="A172" s="129">
        <v>8</v>
      </c>
      <c r="B172" s="21" t="s">
        <v>165</v>
      </c>
      <c r="C172" s="3" t="s">
        <v>60</v>
      </c>
      <c r="D172" s="3">
        <v>45776</v>
      </c>
      <c r="E172" s="30">
        <v>47552</v>
      </c>
      <c r="F172" s="30">
        <v>47552</v>
      </c>
      <c r="G172" s="70">
        <f t="shared" si="10"/>
        <v>1</v>
      </c>
      <c r="H172" s="3" t="s">
        <v>97</v>
      </c>
      <c r="I172" s="79"/>
    </row>
    <row r="173" spans="1:9" s="13" customFormat="1" ht="40.5" hidden="1" outlineLevel="1" x14ac:dyDescent="0.25">
      <c r="A173" s="129">
        <v>9</v>
      </c>
      <c r="B173" s="21" t="s">
        <v>61</v>
      </c>
      <c r="C173" s="3" t="s">
        <v>176</v>
      </c>
      <c r="D173" s="3">
        <v>35</v>
      </c>
      <c r="E173" s="30">
        <v>35</v>
      </c>
      <c r="F173" s="30">
        <v>35</v>
      </c>
      <c r="G173" s="70">
        <f t="shared" si="10"/>
        <v>1</v>
      </c>
      <c r="H173" s="3" t="s">
        <v>97</v>
      </c>
      <c r="I173" s="79"/>
    </row>
    <row r="174" spans="1:9" s="13" customFormat="1" ht="40.5" hidden="1" outlineLevel="1" x14ac:dyDescent="0.25">
      <c r="A174" s="129">
        <v>10</v>
      </c>
      <c r="B174" s="21" t="s">
        <v>166</v>
      </c>
      <c r="C174" s="3" t="s">
        <v>176</v>
      </c>
      <c r="D174" s="3">
        <v>1490</v>
      </c>
      <c r="E174" s="30">
        <v>1585</v>
      </c>
      <c r="F174" s="30">
        <v>1585</v>
      </c>
      <c r="G174" s="70">
        <f t="shared" si="10"/>
        <v>1</v>
      </c>
      <c r="H174" s="3" t="s">
        <v>97</v>
      </c>
      <c r="I174" s="79"/>
    </row>
    <row r="175" spans="1:9" s="13" customFormat="1" ht="40.5" hidden="1" outlineLevel="1" x14ac:dyDescent="0.25">
      <c r="A175" s="129">
        <v>11</v>
      </c>
      <c r="B175" s="21" t="s">
        <v>62</v>
      </c>
      <c r="C175" s="3" t="s">
        <v>73</v>
      </c>
      <c r="D175" s="3">
        <v>7500</v>
      </c>
      <c r="E175" s="30">
        <v>8500</v>
      </c>
      <c r="F175" s="91">
        <v>8500</v>
      </c>
      <c r="G175" s="70">
        <f t="shared" si="10"/>
        <v>1</v>
      </c>
      <c r="H175" s="3" t="s">
        <v>97</v>
      </c>
      <c r="I175" s="79"/>
    </row>
    <row r="176" spans="1:9" s="13" customFormat="1" ht="51.75" hidden="1" customHeight="1" outlineLevel="1" x14ac:dyDescent="0.25">
      <c r="A176" s="129">
        <v>12</v>
      </c>
      <c r="B176" s="21" t="s">
        <v>63</v>
      </c>
      <c r="C176" s="3" t="s">
        <v>56</v>
      </c>
      <c r="D176" s="3">
        <v>6</v>
      </c>
      <c r="E176" s="30">
        <v>9</v>
      </c>
      <c r="F176" s="30">
        <v>12</v>
      </c>
      <c r="G176" s="70">
        <f t="shared" si="10"/>
        <v>1.333</v>
      </c>
      <c r="H176" s="3" t="s">
        <v>97</v>
      </c>
      <c r="I176" s="79"/>
    </row>
    <row r="177" spans="1:9" s="357" customFormat="1" ht="30.75" customHeight="1" collapsed="1" x14ac:dyDescent="0.35">
      <c r="A177" s="355" t="s">
        <v>47</v>
      </c>
      <c r="B177" s="390" t="s">
        <v>289</v>
      </c>
      <c r="C177" s="390"/>
      <c r="D177" s="390"/>
      <c r="E177" s="390"/>
      <c r="F177" s="390"/>
      <c r="G177" s="390"/>
      <c r="H177" s="390"/>
      <c r="I177" s="356">
        <f>AVERAGE(G178:G191)</f>
        <v>0.998</v>
      </c>
    </row>
    <row r="178" spans="1:9" s="13" customFormat="1" ht="54" hidden="1" outlineLevel="1" x14ac:dyDescent="0.25">
      <c r="A178" s="15">
        <v>1</v>
      </c>
      <c r="B178" s="17" t="s">
        <v>481</v>
      </c>
      <c r="C178" s="2" t="s">
        <v>282</v>
      </c>
      <c r="D178" s="2">
        <v>104.4</v>
      </c>
      <c r="E178" s="2" t="s">
        <v>490</v>
      </c>
      <c r="F178" s="181">
        <v>103.8</v>
      </c>
      <c r="G178" s="73">
        <v>1</v>
      </c>
      <c r="H178" s="51" t="s">
        <v>288</v>
      </c>
      <c r="I178" s="387"/>
    </row>
    <row r="179" spans="1:9" s="13" customFormat="1" ht="54" hidden="1" outlineLevel="1" x14ac:dyDescent="0.25">
      <c r="A179" s="15">
        <v>2</v>
      </c>
      <c r="B179" s="17" t="s">
        <v>482</v>
      </c>
      <c r="C179" s="2" t="s">
        <v>282</v>
      </c>
      <c r="D179" s="2">
        <v>98.6</v>
      </c>
      <c r="E179" s="2" t="s">
        <v>490</v>
      </c>
      <c r="F179" s="181">
        <v>91.9</v>
      </c>
      <c r="G179" s="73">
        <f>91.9/95</f>
        <v>0.96699999999999997</v>
      </c>
      <c r="H179" s="51" t="s">
        <v>288</v>
      </c>
      <c r="I179" s="387"/>
    </row>
    <row r="180" spans="1:9" s="13" customFormat="1" ht="54" hidden="1" outlineLevel="1" x14ac:dyDescent="0.25">
      <c r="A180" s="15">
        <v>3</v>
      </c>
      <c r="B180" s="17" t="s">
        <v>283</v>
      </c>
      <c r="C180" s="2" t="s">
        <v>282</v>
      </c>
      <c r="D180" s="2" t="s">
        <v>491</v>
      </c>
      <c r="E180" s="2" t="s">
        <v>491</v>
      </c>
      <c r="F180" s="181">
        <v>0.01</v>
      </c>
      <c r="G180" s="73">
        <v>1</v>
      </c>
      <c r="H180" s="51" t="s">
        <v>288</v>
      </c>
      <c r="I180" s="387"/>
    </row>
    <row r="181" spans="1:9" s="13" customFormat="1" ht="54" hidden="1" outlineLevel="1" x14ac:dyDescent="0.25">
      <c r="A181" s="15">
        <v>4</v>
      </c>
      <c r="B181" s="17" t="s">
        <v>483</v>
      </c>
      <c r="C181" s="2" t="s">
        <v>282</v>
      </c>
      <c r="D181" s="2" t="s">
        <v>492</v>
      </c>
      <c r="E181" s="2" t="s">
        <v>492</v>
      </c>
      <c r="F181" s="181">
        <v>0.01</v>
      </c>
      <c r="G181" s="73">
        <v>1</v>
      </c>
      <c r="H181" s="51" t="s">
        <v>288</v>
      </c>
      <c r="I181" s="387"/>
    </row>
    <row r="182" spans="1:9" s="13" customFormat="1" ht="81" hidden="1" outlineLevel="1" x14ac:dyDescent="0.25">
      <c r="A182" s="15">
        <v>5</v>
      </c>
      <c r="B182" s="17" t="s">
        <v>484</v>
      </c>
      <c r="C182" s="2"/>
      <c r="D182" s="2">
        <v>1</v>
      </c>
      <c r="E182" s="2">
        <v>1</v>
      </c>
      <c r="F182" s="75">
        <v>1</v>
      </c>
      <c r="G182" s="73">
        <v>1</v>
      </c>
      <c r="H182" s="51" t="s">
        <v>288</v>
      </c>
      <c r="I182" s="387"/>
    </row>
    <row r="183" spans="1:9" s="13" customFormat="1" ht="54" hidden="1" outlineLevel="1" x14ac:dyDescent="0.25">
      <c r="A183" s="15">
        <v>6</v>
      </c>
      <c r="B183" s="17" t="s">
        <v>284</v>
      </c>
      <c r="C183" s="2" t="s">
        <v>282</v>
      </c>
      <c r="D183" s="2">
        <v>50</v>
      </c>
      <c r="E183" s="2" t="s">
        <v>493</v>
      </c>
      <c r="F183" s="75">
        <v>71</v>
      </c>
      <c r="G183" s="73">
        <v>1</v>
      </c>
      <c r="H183" s="51" t="s">
        <v>288</v>
      </c>
      <c r="I183" s="387"/>
    </row>
    <row r="184" spans="1:9" s="13" customFormat="1" ht="67.5" hidden="1" outlineLevel="1" x14ac:dyDescent="0.25">
      <c r="A184" s="15">
        <v>7</v>
      </c>
      <c r="B184" s="17" t="s">
        <v>285</v>
      </c>
      <c r="C184" s="2" t="s">
        <v>282</v>
      </c>
      <c r="D184" s="2">
        <v>100</v>
      </c>
      <c r="E184" s="2">
        <v>100</v>
      </c>
      <c r="F184" s="74">
        <v>100</v>
      </c>
      <c r="G184" s="73">
        <v>1</v>
      </c>
      <c r="H184" s="51" t="s">
        <v>288</v>
      </c>
      <c r="I184" s="387"/>
    </row>
    <row r="185" spans="1:9" s="13" customFormat="1" ht="77.25" hidden="1" customHeight="1" outlineLevel="1" x14ac:dyDescent="0.25">
      <c r="A185" s="15">
        <v>8</v>
      </c>
      <c r="B185" s="17" t="s">
        <v>485</v>
      </c>
      <c r="C185" s="2" t="s">
        <v>282</v>
      </c>
      <c r="D185" s="2">
        <v>103</v>
      </c>
      <c r="E185" s="2" t="s">
        <v>490</v>
      </c>
      <c r="F185" s="74">
        <v>106.4</v>
      </c>
      <c r="G185" s="73">
        <v>1</v>
      </c>
      <c r="H185" s="51" t="s">
        <v>288</v>
      </c>
      <c r="I185" s="387"/>
    </row>
    <row r="186" spans="1:9" s="13" customFormat="1" ht="54" hidden="1" outlineLevel="1" x14ac:dyDescent="0.25">
      <c r="A186" s="15">
        <v>9</v>
      </c>
      <c r="B186" s="17" t="s">
        <v>286</v>
      </c>
      <c r="C186" s="2"/>
      <c r="D186" s="2">
        <v>1</v>
      </c>
      <c r="E186" s="30">
        <v>1</v>
      </c>
      <c r="F186" s="75">
        <v>1</v>
      </c>
      <c r="G186" s="73">
        <v>1</v>
      </c>
      <c r="H186" s="51" t="s">
        <v>288</v>
      </c>
      <c r="I186" s="387"/>
    </row>
    <row r="187" spans="1:9" s="13" customFormat="1" ht="72.75" hidden="1" customHeight="1" outlineLevel="1" x14ac:dyDescent="0.25">
      <c r="A187" s="15">
        <v>10</v>
      </c>
      <c r="B187" s="17" t="s">
        <v>287</v>
      </c>
      <c r="C187" s="2" t="s">
        <v>77</v>
      </c>
      <c r="D187" s="2">
        <v>87.5</v>
      </c>
      <c r="E187" s="2" t="s">
        <v>494</v>
      </c>
      <c r="F187" s="74">
        <v>82.7</v>
      </c>
      <c r="G187" s="73">
        <v>1</v>
      </c>
      <c r="H187" s="51" t="s">
        <v>288</v>
      </c>
      <c r="I187" s="387"/>
    </row>
    <row r="188" spans="1:9" s="13" customFormat="1" ht="81" hidden="1" outlineLevel="1" x14ac:dyDescent="0.25">
      <c r="A188" s="15">
        <v>11</v>
      </c>
      <c r="B188" s="17" t="s">
        <v>486</v>
      </c>
      <c r="C188" s="2" t="s">
        <v>282</v>
      </c>
      <c r="D188" s="2">
        <v>100</v>
      </c>
      <c r="E188" s="2">
        <v>100</v>
      </c>
      <c r="F188" s="75">
        <v>100</v>
      </c>
      <c r="G188" s="73">
        <v>1</v>
      </c>
      <c r="H188" s="51" t="s">
        <v>288</v>
      </c>
      <c r="I188" s="387"/>
    </row>
    <row r="189" spans="1:9" s="13" customFormat="1" ht="54" hidden="1" outlineLevel="1" x14ac:dyDescent="0.25">
      <c r="A189" s="15">
        <v>12</v>
      </c>
      <c r="B189" s="17" t="s">
        <v>487</v>
      </c>
      <c r="C189" s="2" t="s">
        <v>282</v>
      </c>
      <c r="D189" s="2">
        <v>100</v>
      </c>
      <c r="E189" s="2">
        <v>100</v>
      </c>
      <c r="F189" s="74">
        <v>100</v>
      </c>
      <c r="G189" s="73">
        <v>1</v>
      </c>
      <c r="H189" s="51" t="s">
        <v>288</v>
      </c>
      <c r="I189" s="387"/>
    </row>
    <row r="190" spans="1:9" s="13" customFormat="1" ht="96" hidden="1" customHeight="1" outlineLevel="1" x14ac:dyDescent="0.25">
      <c r="A190" s="15">
        <v>13</v>
      </c>
      <c r="B190" s="17" t="s">
        <v>488</v>
      </c>
      <c r="C190" s="2" t="s">
        <v>282</v>
      </c>
      <c r="D190" s="2" t="s">
        <v>392</v>
      </c>
      <c r="E190" s="2">
        <v>100</v>
      </c>
      <c r="F190" s="74">
        <v>100</v>
      </c>
      <c r="G190" s="73">
        <f>F190/E190</f>
        <v>1</v>
      </c>
      <c r="H190" s="51" t="s">
        <v>288</v>
      </c>
      <c r="I190" s="387"/>
    </row>
    <row r="191" spans="1:9" s="13" customFormat="1" ht="63.75" hidden="1" customHeight="1" outlineLevel="1" x14ac:dyDescent="0.25">
      <c r="A191" s="15">
        <v>14</v>
      </c>
      <c r="B191" s="17" t="s">
        <v>489</v>
      </c>
      <c r="C191" s="2" t="s">
        <v>282</v>
      </c>
      <c r="D191" s="2" t="s">
        <v>392</v>
      </c>
      <c r="E191" s="2">
        <v>100</v>
      </c>
      <c r="F191" s="74">
        <v>100</v>
      </c>
      <c r="G191" s="73">
        <f>F191/E191</f>
        <v>1</v>
      </c>
      <c r="H191" s="51" t="s">
        <v>288</v>
      </c>
      <c r="I191" s="387"/>
    </row>
    <row r="192" spans="1:9" s="373" customFormat="1" ht="35.25" customHeight="1" collapsed="1" x14ac:dyDescent="0.35">
      <c r="A192" s="355" t="s">
        <v>48</v>
      </c>
      <c r="B192" s="390" t="s">
        <v>424</v>
      </c>
      <c r="C192" s="390"/>
      <c r="D192" s="390"/>
      <c r="E192" s="390"/>
      <c r="F192" s="390"/>
      <c r="G192" s="390"/>
      <c r="H192" s="390"/>
      <c r="I192" s="356">
        <f>AVERAGE(G193,G194,G196)</f>
        <v>1</v>
      </c>
    </row>
    <row r="193" spans="1:9" s="14" customFormat="1" ht="44.25" hidden="1" customHeight="1" outlineLevel="1" x14ac:dyDescent="0.25">
      <c r="A193" s="15">
        <v>1</v>
      </c>
      <c r="B193" s="77" t="s">
        <v>172</v>
      </c>
      <c r="C193" s="2" t="s">
        <v>176</v>
      </c>
      <c r="D193" s="51" t="s">
        <v>164</v>
      </c>
      <c r="E193" s="51">
        <v>2</v>
      </c>
      <c r="F193" s="78">
        <v>2</v>
      </c>
      <c r="G193" s="18">
        <f>F193/E193</f>
        <v>1</v>
      </c>
      <c r="H193" s="50" t="s">
        <v>102</v>
      </c>
      <c r="I193" s="387"/>
    </row>
    <row r="194" spans="1:9" s="14" customFormat="1" ht="48.75" hidden="1" customHeight="1" outlineLevel="1" x14ac:dyDescent="0.25">
      <c r="A194" s="15">
        <v>2</v>
      </c>
      <c r="B194" s="77" t="s">
        <v>173</v>
      </c>
      <c r="C194" s="2" t="s">
        <v>176</v>
      </c>
      <c r="D194" s="51" t="s">
        <v>164</v>
      </c>
      <c r="E194" s="51" t="s">
        <v>495</v>
      </c>
      <c r="F194" s="51" t="s">
        <v>495</v>
      </c>
      <c r="G194" s="18">
        <v>1</v>
      </c>
      <c r="H194" s="50" t="s">
        <v>102</v>
      </c>
      <c r="I194" s="387"/>
    </row>
    <row r="195" spans="1:9" s="14" customFormat="1" ht="51.75" hidden="1" customHeight="1" outlineLevel="1" x14ac:dyDescent="0.25">
      <c r="A195" s="15">
        <v>3</v>
      </c>
      <c r="B195" s="77" t="s">
        <v>174</v>
      </c>
      <c r="C195" s="2" t="s">
        <v>176</v>
      </c>
      <c r="D195" s="51" t="s">
        <v>164</v>
      </c>
      <c r="E195" s="51">
        <v>1</v>
      </c>
      <c r="F195" s="51">
        <v>1</v>
      </c>
      <c r="G195" s="18">
        <v>1</v>
      </c>
      <c r="H195" s="50" t="s">
        <v>102</v>
      </c>
      <c r="I195" s="387"/>
    </row>
    <row r="196" spans="1:9" s="14" customFormat="1" ht="68.25" hidden="1" customHeight="1" outlineLevel="1" x14ac:dyDescent="0.25">
      <c r="A196" s="15">
        <v>4</v>
      </c>
      <c r="B196" s="77" t="s">
        <v>175</v>
      </c>
      <c r="C196" s="2" t="s">
        <v>25</v>
      </c>
      <c r="D196" s="51">
        <v>6</v>
      </c>
      <c r="E196" s="51">
        <v>15</v>
      </c>
      <c r="F196" s="51">
        <v>15</v>
      </c>
      <c r="G196" s="18">
        <f>F196/E196</f>
        <v>1</v>
      </c>
      <c r="H196" s="50" t="s">
        <v>102</v>
      </c>
      <c r="I196" s="387"/>
    </row>
    <row r="197" spans="1:9" s="14" customFormat="1" ht="45.75" customHeight="1" collapsed="1" x14ac:dyDescent="0.25">
      <c r="A197" s="355" t="s">
        <v>49</v>
      </c>
      <c r="B197" s="390" t="s">
        <v>730</v>
      </c>
      <c r="C197" s="390"/>
      <c r="D197" s="390"/>
      <c r="E197" s="390"/>
      <c r="F197" s="390"/>
      <c r="G197" s="390"/>
      <c r="H197" s="390"/>
      <c r="I197" s="356">
        <f>AVERAGE(G198:G206)</f>
        <v>1.175</v>
      </c>
    </row>
    <row r="198" spans="1:9" s="14" customFormat="1" ht="108" hidden="1" outlineLevel="1" x14ac:dyDescent="0.25">
      <c r="A198" s="15">
        <v>1</v>
      </c>
      <c r="B198" s="34" t="s">
        <v>654</v>
      </c>
      <c r="C198" s="317" t="s">
        <v>189</v>
      </c>
      <c r="D198" s="317">
        <v>78.099999999999994</v>
      </c>
      <c r="E198" s="51">
        <v>79</v>
      </c>
      <c r="F198" s="322">
        <v>86</v>
      </c>
      <c r="G198" s="90">
        <f>F198/E198</f>
        <v>1.089</v>
      </c>
      <c r="H198" s="50" t="s">
        <v>719</v>
      </c>
      <c r="I198" s="389"/>
    </row>
    <row r="199" spans="1:9" s="14" customFormat="1" ht="40.5" hidden="1" outlineLevel="1" x14ac:dyDescent="0.25">
      <c r="A199" s="15">
        <v>2</v>
      </c>
      <c r="B199" s="34" t="s">
        <v>655</v>
      </c>
      <c r="C199" s="317" t="s">
        <v>58</v>
      </c>
      <c r="D199" s="83">
        <v>9079</v>
      </c>
      <c r="E199" s="84">
        <v>9285</v>
      </c>
      <c r="F199" s="323">
        <v>9285</v>
      </c>
      <c r="G199" s="90">
        <f t="shared" ref="G199:G206" si="11">F199/E199</f>
        <v>1</v>
      </c>
      <c r="H199" s="50" t="s">
        <v>133</v>
      </c>
      <c r="I199" s="389"/>
    </row>
    <row r="200" spans="1:9" s="14" customFormat="1" ht="40.5" hidden="1" outlineLevel="1" x14ac:dyDescent="0.25">
      <c r="A200" s="15">
        <v>3</v>
      </c>
      <c r="B200" s="34" t="s">
        <v>656</v>
      </c>
      <c r="C200" s="317" t="s">
        <v>58</v>
      </c>
      <c r="D200" s="83">
        <v>8180</v>
      </c>
      <c r="E200" s="84">
        <v>8210</v>
      </c>
      <c r="F200" s="323">
        <v>8210</v>
      </c>
      <c r="G200" s="90">
        <f t="shared" si="11"/>
        <v>1</v>
      </c>
      <c r="H200" s="50" t="s">
        <v>133</v>
      </c>
      <c r="I200" s="389"/>
    </row>
    <row r="201" spans="1:9" s="14" customFormat="1" ht="108" hidden="1" outlineLevel="1" x14ac:dyDescent="0.25">
      <c r="A201" s="15">
        <v>4</v>
      </c>
      <c r="B201" s="34" t="s">
        <v>657</v>
      </c>
      <c r="C201" s="81" t="s">
        <v>176</v>
      </c>
      <c r="D201" s="81">
        <v>0</v>
      </c>
      <c r="E201" s="51">
        <v>1</v>
      </c>
      <c r="F201" s="81">
        <v>1</v>
      </c>
      <c r="G201" s="90">
        <f t="shared" si="11"/>
        <v>1</v>
      </c>
      <c r="H201" s="50" t="s">
        <v>366</v>
      </c>
      <c r="I201" s="389"/>
    </row>
    <row r="202" spans="1:9" s="14" customFormat="1" ht="67.5" hidden="1" outlineLevel="1" x14ac:dyDescent="0.25">
      <c r="A202" s="15">
        <v>5</v>
      </c>
      <c r="B202" s="34" t="s">
        <v>658</v>
      </c>
      <c r="C202" s="81" t="s">
        <v>58</v>
      </c>
      <c r="D202" s="81">
        <v>900</v>
      </c>
      <c r="E202" s="51">
        <v>1080</v>
      </c>
      <c r="F202" s="81">
        <v>1080</v>
      </c>
      <c r="G202" s="90">
        <f t="shared" si="11"/>
        <v>1</v>
      </c>
      <c r="H202" s="71" t="s">
        <v>722</v>
      </c>
      <c r="I202" s="389"/>
    </row>
    <row r="203" spans="1:9" s="14" customFormat="1" ht="108" hidden="1" outlineLevel="1" x14ac:dyDescent="0.25">
      <c r="A203" s="15">
        <v>6</v>
      </c>
      <c r="B203" s="34" t="s">
        <v>659</v>
      </c>
      <c r="C203" s="81" t="s">
        <v>58</v>
      </c>
      <c r="D203" s="81">
        <v>0</v>
      </c>
      <c r="E203" s="51">
        <v>9</v>
      </c>
      <c r="F203" s="81">
        <v>9</v>
      </c>
      <c r="G203" s="90">
        <f t="shared" si="11"/>
        <v>1</v>
      </c>
      <c r="H203" s="368" t="s">
        <v>720</v>
      </c>
      <c r="I203" s="389"/>
    </row>
    <row r="204" spans="1:9" s="14" customFormat="1" ht="121.5" hidden="1" outlineLevel="1" x14ac:dyDescent="0.25">
      <c r="A204" s="15">
        <v>7</v>
      </c>
      <c r="B204" s="34" t="s">
        <v>660</v>
      </c>
      <c r="C204" s="81" t="s">
        <v>58</v>
      </c>
      <c r="D204" s="81">
        <v>0</v>
      </c>
      <c r="E204" s="51">
        <v>11</v>
      </c>
      <c r="F204" s="81">
        <v>20</v>
      </c>
      <c r="G204" s="90">
        <f t="shared" si="11"/>
        <v>1.8180000000000001</v>
      </c>
      <c r="H204" s="50" t="s">
        <v>127</v>
      </c>
      <c r="I204" s="389"/>
    </row>
    <row r="205" spans="1:9" s="14" customFormat="1" ht="54" hidden="1" outlineLevel="1" x14ac:dyDescent="0.25">
      <c r="A205" s="15">
        <v>8</v>
      </c>
      <c r="B205" s="34" t="s">
        <v>188</v>
      </c>
      <c r="C205" s="317" t="s">
        <v>176</v>
      </c>
      <c r="D205" s="317">
        <v>65</v>
      </c>
      <c r="E205" s="51">
        <v>80</v>
      </c>
      <c r="F205" s="81">
        <v>84</v>
      </c>
      <c r="G205" s="90">
        <f t="shared" si="11"/>
        <v>1.05</v>
      </c>
      <c r="H205" s="50" t="s">
        <v>721</v>
      </c>
      <c r="I205" s="389"/>
    </row>
    <row r="206" spans="1:9" s="14" customFormat="1" ht="135" hidden="1" outlineLevel="1" x14ac:dyDescent="0.25">
      <c r="A206" s="15">
        <v>9</v>
      </c>
      <c r="B206" s="34" t="s">
        <v>661</v>
      </c>
      <c r="C206" s="81" t="s">
        <v>176</v>
      </c>
      <c r="D206" s="81">
        <v>0</v>
      </c>
      <c r="E206" s="51">
        <v>45</v>
      </c>
      <c r="F206" s="81">
        <v>73</v>
      </c>
      <c r="G206" s="90">
        <f t="shared" si="11"/>
        <v>1.6220000000000001</v>
      </c>
      <c r="H206" s="368" t="s">
        <v>723</v>
      </c>
      <c r="I206" s="389"/>
    </row>
    <row r="207" spans="1:9" s="372" customFormat="1" ht="33" customHeight="1" collapsed="1" x14ac:dyDescent="0.35">
      <c r="A207" s="355" t="s">
        <v>50</v>
      </c>
      <c r="B207" s="390" t="s">
        <v>662</v>
      </c>
      <c r="C207" s="390"/>
      <c r="D207" s="390"/>
      <c r="E207" s="390"/>
      <c r="F207" s="390"/>
      <c r="G207" s="390"/>
      <c r="H207" s="390"/>
      <c r="I207" s="356">
        <f>AVERAGE(G208:G221)</f>
        <v>1.03</v>
      </c>
    </row>
    <row r="208" spans="1:9" s="127" customFormat="1" ht="54" hidden="1" outlineLevel="1" x14ac:dyDescent="0.25">
      <c r="A208" s="30">
        <v>1</v>
      </c>
      <c r="B208" s="312" t="s">
        <v>680</v>
      </c>
      <c r="C208" s="3" t="s">
        <v>25</v>
      </c>
      <c r="D208" s="3">
        <v>4.4000000000000004</v>
      </c>
      <c r="E208" s="3">
        <v>4.4000000000000004</v>
      </c>
      <c r="F208" s="3">
        <v>4.5999999999999996</v>
      </c>
      <c r="G208" s="314">
        <f>F208/E208</f>
        <v>1.0449999999999999</v>
      </c>
      <c r="H208" s="71" t="s">
        <v>363</v>
      </c>
      <c r="I208" s="401"/>
    </row>
    <row r="209" spans="1:9" s="127" customFormat="1" ht="54" hidden="1" outlineLevel="1" x14ac:dyDescent="0.25">
      <c r="A209" s="30">
        <v>2</v>
      </c>
      <c r="B209" s="312" t="s">
        <v>681</v>
      </c>
      <c r="C209" s="3" t="s">
        <v>25</v>
      </c>
      <c r="D209" s="3">
        <v>55.8</v>
      </c>
      <c r="E209" s="3">
        <v>58</v>
      </c>
      <c r="F209" s="3">
        <v>58.3</v>
      </c>
      <c r="G209" s="314">
        <f t="shared" ref="G209:G221" si="12">F209/E209</f>
        <v>1.0049999999999999</v>
      </c>
      <c r="H209" s="71" t="s">
        <v>363</v>
      </c>
      <c r="I209" s="402"/>
    </row>
    <row r="210" spans="1:9" s="127" customFormat="1" ht="54" hidden="1" outlineLevel="1" x14ac:dyDescent="0.25">
      <c r="A210" s="30">
        <v>3</v>
      </c>
      <c r="B210" s="312" t="s">
        <v>682</v>
      </c>
      <c r="C210" s="3" t="s">
        <v>25</v>
      </c>
      <c r="D210" s="3">
        <v>83.9</v>
      </c>
      <c r="E210" s="3">
        <v>86.3</v>
      </c>
      <c r="F210" s="3">
        <v>103.1</v>
      </c>
      <c r="G210" s="314">
        <f t="shared" si="12"/>
        <v>1.1950000000000001</v>
      </c>
      <c r="H210" s="71" t="s">
        <v>363</v>
      </c>
      <c r="I210" s="402"/>
    </row>
    <row r="211" spans="1:9" s="127" customFormat="1" ht="40.5" hidden="1" outlineLevel="1" x14ac:dyDescent="0.25">
      <c r="A211" s="30">
        <v>4</v>
      </c>
      <c r="B211" s="312" t="s">
        <v>683</v>
      </c>
      <c r="C211" s="3" t="s">
        <v>176</v>
      </c>
      <c r="D211" s="3">
        <v>4</v>
      </c>
      <c r="E211" s="3">
        <v>4</v>
      </c>
      <c r="F211" s="3">
        <v>4</v>
      </c>
      <c r="G211" s="314">
        <f t="shared" si="12"/>
        <v>1</v>
      </c>
      <c r="H211" s="3" t="s">
        <v>127</v>
      </c>
      <c r="I211" s="402"/>
    </row>
    <row r="212" spans="1:9" s="127" customFormat="1" ht="131.25" hidden="1" customHeight="1" outlineLevel="1" x14ac:dyDescent="0.25">
      <c r="A212" s="30">
        <v>5</v>
      </c>
      <c r="B212" s="312" t="s">
        <v>684</v>
      </c>
      <c r="C212" s="3" t="s">
        <v>176</v>
      </c>
      <c r="D212" s="3">
        <v>42</v>
      </c>
      <c r="E212" s="3">
        <v>53</v>
      </c>
      <c r="F212" s="3">
        <v>53</v>
      </c>
      <c r="G212" s="314">
        <f t="shared" si="12"/>
        <v>1</v>
      </c>
      <c r="H212" s="3" t="s">
        <v>708</v>
      </c>
      <c r="I212" s="402"/>
    </row>
    <row r="213" spans="1:9" s="127" customFormat="1" ht="121.5" hidden="1" customHeight="1" outlineLevel="1" x14ac:dyDescent="0.25">
      <c r="A213" s="30">
        <v>6</v>
      </c>
      <c r="B213" s="312" t="s">
        <v>685</v>
      </c>
      <c r="C213" s="3" t="s">
        <v>176</v>
      </c>
      <c r="D213" s="3">
        <v>20</v>
      </c>
      <c r="E213" s="3">
        <v>20</v>
      </c>
      <c r="F213" s="3">
        <v>20</v>
      </c>
      <c r="G213" s="314">
        <f t="shared" si="12"/>
        <v>1</v>
      </c>
      <c r="H213" s="3" t="s">
        <v>709</v>
      </c>
      <c r="I213" s="402"/>
    </row>
    <row r="214" spans="1:9" s="127" customFormat="1" ht="132.75" hidden="1" customHeight="1" outlineLevel="1" x14ac:dyDescent="0.25">
      <c r="A214" s="30">
        <v>7</v>
      </c>
      <c r="B214" s="312" t="s">
        <v>686</v>
      </c>
      <c r="C214" s="3" t="s">
        <v>176</v>
      </c>
      <c r="D214" s="3">
        <v>482</v>
      </c>
      <c r="E214" s="3">
        <v>482</v>
      </c>
      <c r="F214" s="3">
        <v>482</v>
      </c>
      <c r="G214" s="314">
        <f t="shared" si="12"/>
        <v>1</v>
      </c>
      <c r="H214" s="3" t="s">
        <v>710</v>
      </c>
      <c r="I214" s="402"/>
    </row>
    <row r="215" spans="1:9" s="127" customFormat="1" ht="40.5" hidden="1" outlineLevel="1" x14ac:dyDescent="0.25">
      <c r="A215" s="30">
        <v>8</v>
      </c>
      <c r="B215" s="312" t="s">
        <v>687</v>
      </c>
      <c r="C215" s="3" t="s">
        <v>176</v>
      </c>
      <c r="D215" s="3">
        <v>216</v>
      </c>
      <c r="E215" s="3">
        <v>216</v>
      </c>
      <c r="F215" s="3">
        <v>220</v>
      </c>
      <c r="G215" s="314">
        <f t="shared" si="12"/>
        <v>1.0189999999999999</v>
      </c>
      <c r="H215" s="3" t="s">
        <v>713</v>
      </c>
      <c r="I215" s="402"/>
    </row>
    <row r="216" spans="1:9" s="127" customFormat="1" ht="83.25" hidden="1" customHeight="1" outlineLevel="1" x14ac:dyDescent="0.25">
      <c r="A216" s="30">
        <v>9</v>
      </c>
      <c r="B216" s="233" t="s">
        <v>688</v>
      </c>
      <c r="C216" s="3" t="s">
        <v>176</v>
      </c>
      <c r="D216" s="51">
        <v>240</v>
      </c>
      <c r="E216" s="84">
        <v>1970</v>
      </c>
      <c r="F216" s="78">
        <v>1970</v>
      </c>
      <c r="G216" s="314">
        <f t="shared" si="12"/>
        <v>1</v>
      </c>
      <c r="H216" s="3" t="s">
        <v>711</v>
      </c>
      <c r="I216" s="402"/>
    </row>
    <row r="217" spans="1:9" s="14" customFormat="1" ht="45" hidden="1" outlineLevel="1" x14ac:dyDescent="0.25">
      <c r="A217" s="30">
        <v>10</v>
      </c>
      <c r="B217" s="313" t="s">
        <v>689</v>
      </c>
      <c r="C217" s="3" t="s">
        <v>176</v>
      </c>
      <c r="D217" s="51">
        <v>60</v>
      </c>
      <c r="E217" s="51">
        <v>60</v>
      </c>
      <c r="F217" s="3">
        <v>65</v>
      </c>
      <c r="G217" s="314">
        <f t="shared" si="12"/>
        <v>1.083</v>
      </c>
      <c r="H217" s="3" t="s">
        <v>713</v>
      </c>
      <c r="I217" s="402"/>
    </row>
    <row r="218" spans="1:9" s="14" customFormat="1" ht="45" hidden="1" outlineLevel="1" x14ac:dyDescent="0.25">
      <c r="A218" s="30">
        <v>11</v>
      </c>
      <c r="B218" s="313" t="s">
        <v>691</v>
      </c>
      <c r="C218" s="3" t="s">
        <v>176</v>
      </c>
      <c r="D218" s="51">
        <v>17</v>
      </c>
      <c r="E218" s="51">
        <v>32</v>
      </c>
      <c r="F218" s="3">
        <v>33</v>
      </c>
      <c r="G218" s="314">
        <f t="shared" si="12"/>
        <v>1.0309999999999999</v>
      </c>
      <c r="H218" s="3" t="s">
        <v>713</v>
      </c>
      <c r="I218" s="402"/>
    </row>
    <row r="219" spans="1:9" s="14" customFormat="1" ht="60" hidden="1" outlineLevel="1" x14ac:dyDescent="0.25">
      <c r="A219" s="30">
        <v>12</v>
      </c>
      <c r="B219" s="313" t="s">
        <v>692</v>
      </c>
      <c r="C219" s="2" t="s">
        <v>25</v>
      </c>
      <c r="D219" s="51">
        <v>100</v>
      </c>
      <c r="E219" s="51">
        <v>100</v>
      </c>
      <c r="F219" s="3">
        <v>100</v>
      </c>
      <c r="G219" s="314">
        <f t="shared" si="12"/>
        <v>1</v>
      </c>
      <c r="H219" s="3" t="s">
        <v>127</v>
      </c>
      <c r="I219" s="402"/>
    </row>
    <row r="220" spans="1:9" s="14" customFormat="1" ht="75" hidden="1" outlineLevel="1" x14ac:dyDescent="0.25">
      <c r="A220" s="30">
        <v>13</v>
      </c>
      <c r="B220" s="313" t="s">
        <v>690</v>
      </c>
      <c r="C220" s="2" t="s">
        <v>176</v>
      </c>
      <c r="D220" s="51">
        <v>2</v>
      </c>
      <c r="E220" s="51">
        <v>2</v>
      </c>
      <c r="F220" s="3">
        <v>2</v>
      </c>
      <c r="G220" s="314">
        <f t="shared" si="12"/>
        <v>1</v>
      </c>
      <c r="H220" s="50" t="s">
        <v>366</v>
      </c>
      <c r="I220" s="402"/>
    </row>
    <row r="221" spans="1:9" s="14" customFormat="1" ht="60" hidden="1" outlineLevel="1" x14ac:dyDescent="0.25">
      <c r="A221" s="30">
        <v>14</v>
      </c>
      <c r="B221" s="313" t="s">
        <v>693</v>
      </c>
      <c r="C221" s="2" t="s">
        <v>58</v>
      </c>
      <c r="D221" s="51">
        <v>830</v>
      </c>
      <c r="E221" s="51">
        <v>840</v>
      </c>
      <c r="F221" s="3">
        <v>879</v>
      </c>
      <c r="G221" s="314">
        <f t="shared" si="12"/>
        <v>1.046</v>
      </c>
      <c r="H221" s="71" t="s">
        <v>363</v>
      </c>
      <c r="I221" s="403"/>
    </row>
    <row r="222" spans="1:9" s="14" customFormat="1" ht="15" x14ac:dyDescent="0.25">
      <c r="A222" s="306"/>
      <c r="B222" s="307"/>
      <c r="C222" s="96"/>
      <c r="D222" s="308"/>
      <c r="E222" s="308"/>
      <c r="F222" s="308"/>
      <c r="G222" s="309"/>
      <c r="H222" s="310"/>
      <c r="I222" s="311"/>
    </row>
    <row r="223" spans="1:9" s="13" customFormat="1" x14ac:dyDescent="0.25">
      <c r="A223" s="23"/>
      <c r="B223" s="24"/>
      <c r="C223" s="25"/>
      <c r="D223" s="96"/>
      <c r="E223" s="25"/>
      <c r="F223" s="25"/>
      <c r="G223" s="26"/>
      <c r="H223" s="27"/>
      <c r="I223" s="65"/>
    </row>
    <row r="224" spans="1:9" s="13" customFormat="1" x14ac:dyDescent="0.25">
      <c r="A224" s="23"/>
      <c r="B224" s="24"/>
      <c r="C224" s="25"/>
      <c r="D224" s="96"/>
      <c r="E224" s="25"/>
      <c r="F224" s="25"/>
      <c r="G224" s="26"/>
      <c r="H224" s="27"/>
      <c r="I224" s="66"/>
    </row>
    <row r="225" spans="1:18" s="11" customFormat="1" ht="15.75" x14ac:dyDescent="0.25">
      <c r="A225" s="388" t="s">
        <v>101</v>
      </c>
      <c r="B225" s="388"/>
      <c r="C225" s="388"/>
      <c r="D225" s="388"/>
      <c r="E225" s="388"/>
      <c r="F225" s="388"/>
      <c r="G225" s="388"/>
      <c r="H225" s="388"/>
      <c r="I225" s="388"/>
      <c r="J225" s="388"/>
      <c r="K225" s="388"/>
      <c r="L225" s="64"/>
      <c r="M225" s="64"/>
      <c r="N225" s="64"/>
      <c r="O225" s="64"/>
      <c r="P225" s="64"/>
      <c r="Q225" s="64"/>
      <c r="R225" s="64"/>
    </row>
    <row r="226" spans="1:18" s="11" customFormat="1" ht="13.5" x14ac:dyDescent="0.25">
      <c r="A226" s="20"/>
      <c r="B226" s="19"/>
      <c r="K226" s="20"/>
      <c r="L226" s="64"/>
      <c r="M226" s="64"/>
      <c r="N226" s="64"/>
      <c r="O226" s="64"/>
      <c r="P226" s="64"/>
      <c r="Q226" s="64"/>
      <c r="R226" s="64"/>
    </row>
    <row r="227" spans="1:18" s="11" customFormat="1" ht="13.5" x14ac:dyDescent="0.25">
      <c r="A227" s="19" t="s">
        <v>113</v>
      </c>
      <c r="B227" s="19" t="s">
        <v>132</v>
      </c>
      <c r="K227" s="20"/>
      <c r="L227" s="64"/>
      <c r="M227" s="64"/>
      <c r="N227" s="64"/>
      <c r="O227" s="64"/>
      <c r="P227" s="64"/>
      <c r="Q227" s="64"/>
      <c r="R227" s="64"/>
    </row>
    <row r="228" spans="1:18" s="10" customFormat="1" x14ac:dyDescent="0.25">
      <c r="D228" s="1"/>
      <c r="G228" s="67"/>
      <c r="I228" s="66"/>
    </row>
    <row r="237" spans="1:18" ht="12" customHeight="1" x14ac:dyDescent="0.25"/>
  </sheetData>
  <mergeCells count="60">
    <mergeCell ref="I208:I221"/>
    <mergeCell ref="B207:H207"/>
    <mergeCell ref="I8:I20"/>
    <mergeCell ref="F5:F6"/>
    <mergeCell ref="B45:H45"/>
    <mergeCell ref="I5:I6"/>
    <mergeCell ref="B68:H68"/>
    <mergeCell ref="B56:H56"/>
    <mergeCell ref="B7:H7"/>
    <mergeCell ref="B21:H21"/>
    <mergeCell ref="B22:H22"/>
    <mergeCell ref="B34:H34"/>
    <mergeCell ref="B37:H37"/>
    <mergeCell ref="B43:H43"/>
    <mergeCell ref="I49:I51"/>
    <mergeCell ref="I52:I55"/>
    <mergeCell ref="I23:I32"/>
    <mergeCell ref="I35:I36"/>
    <mergeCell ref="I38:I42"/>
    <mergeCell ref="I46:I48"/>
    <mergeCell ref="A1:H1"/>
    <mergeCell ref="A2:H2"/>
    <mergeCell ref="G5:G6"/>
    <mergeCell ref="H5:H6"/>
    <mergeCell ref="B5:B6"/>
    <mergeCell ref="C5:C6"/>
    <mergeCell ref="D5:D6"/>
    <mergeCell ref="E5:E6"/>
    <mergeCell ref="A3:H3"/>
    <mergeCell ref="A5:A6"/>
    <mergeCell ref="B94:H94"/>
    <mergeCell ref="B105:H105"/>
    <mergeCell ref="I57:I67"/>
    <mergeCell ref="I69:I82"/>
    <mergeCell ref="B83:H83"/>
    <mergeCell ref="I84:I93"/>
    <mergeCell ref="B177:H177"/>
    <mergeCell ref="I159:I163"/>
    <mergeCell ref="I95:I104"/>
    <mergeCell ref="B148:H148"/>
    <mergeCell ref="B140:H140"/>
    <mergeCell ref="B133:H133"/>
    <mergeCell ref="B121:H121"/>
    <mergeCell ref="B109:H109"/>
    <mergeCell ref="I178:I191"/>
    <mergeCell ref="I106:I108"/>
    <mergeCell ref="A225:K225"/>
    <mergeCell ref="I193:I196"/>
    <mergeCell ref="I122:I132"/>
    <mergeCell ref="I134:I139"/>
    <mergeCell ref="I141:I147"/>
    <mergeCell ref="I149:I151"/>
    <mergeCell ref="I153:I156"/>
    <mergeCell ref="B158:H158"/>
    <mergeCell ref="B152:H152"/>
    <mergeCell ref="B192:H192"/>
    <mergeCell ref="B164:H164"/>
    <mergeCell ref="B197:H197"/>
    <mergeCell ref="I198:I206"/>
    <mergeCell ref="I110:I118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Финансирование</vt:lpstr>
      <vt:lpstr>Целевые показатели</vt:lpstr>
      <vt:lpstr>Финансирование!Заголовки_для_печати</vt:lpstr>
      <vt:lpstr>'Целевые показатели'!Заголовки_для_печати</vt:lpstr>
      <vt:lpstr>Финансирование!Область_печати</vt:lpstr>
      <vt:lpstr>'Целевые показатели'!Область_печати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Morgunova</cp:lastModifiedBy>
  <cp:lastPrinted>2022-06-24T07:44:36Z</cp:lastPrinted>
  <dcterms:created xsi:type="dcterms:W3CDTF">2014-04-24T03:02:31Z</dcterms:created>
  <dcterms:modified xsi:type="dcterms:W3CDTF">2022-06-24T12:54:18Z</dcterms:modified>
</cp:coreProperties>
</file>