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195" windowWidth="18810" windowHeight="8235"/>
  </bookViews>
  <sheets>
    <sheet name="Бр" sheetId="1" r:id="rId1"/>
    <sheet name="Поселения" sheetId="2" r:id="rId2"/>
  </sheets>
  <definedNames>
    <definedName name="_xlnm.Print_Titles" localSheetId="0">Бр!$4:$6</definedName>
    <definedName name="_xlnm.Print_Area" localSheetId="0">Бр!$A$1:$Q$315</definedName>
    <definedName name="_xlnm.Print_Area" localSheetId="1">Поселения!$A$1:$Q$111</definedName>
  </definedNames>
  <calcPr calcId="125725"/>
</workbook>
</file>

<file path=xl/calcChain.xml><?xml version="1.0" encoding="utf-8"?>
<calcChain xmlns="http://schemas.openxmlformats.org/spreadsheetml/2006/main">
  <c r="H45" i="1"/>
  <c r="H41"/>
  <c r="H42"/>
  <c r="H43"/>
  <c r="H40"/>
  <c r="P181" l="1"/>
  <c r="O181"/>
  <c r="C49" i="2"/>
  <c r="C50"/>
  <c r="C48"/>
  <c r="H49"/>
  <c r="H50"/>
  <c r="H48"/>
  <c r="L47"/>
  <c r="K47"/>
  <c r="J47"/>
  <c r="I47"/>
  <c r="E47"/>
  <c r="F47"/>
  <c r="G47"/>
  <c r="D47"/>
  <c r="L16"/>
  <c r="K16"/>
  <c r="J16"/>
  <c r="I16"/>
  <c r="E16"/>
  <c r="F16"/>
  <c r="G16"/>
  <c r="D16"/>
  <c r="H17"/>
  <c r="H18"/>
  <c r="C17"/>
  <c r="C18"/>
  <c r="D61" l="1"/>
  <c r="N100"/>
  <c r="N101"/>
  <c r="L98"/>
  <c r="L97" s="1"/>
  <c r="K98"/>
  <c r="K97" s="1"/>
  <c r="J98"/>
  <c r="J97" s="1"/>
  <c r="I98"/>
  <c r="I97" s="1"/>
  <c r="E98"/>
  <c r="E97" s="1"/>
  <c r="F98"/>
  <c r="F97" s="1"/>
  <c r="G98"/>
  <c r="G97" s="1"/>
  <c r="D98"/>
  <c r="D97" s="1"/>
  <c r="D92"/>
  <c r="D91" s="1"/>
  <c r="N95"/>
  <c r="H94"/>
  <c r="H95"/>
  <c r="H96"/>
  <c r="H93"/>
  <c r="J92"/>
  <c r="J91" s="1"/>
  <c r="K92"/>
  <c r="K91" s="1"/>
  <c r="L92"/>
  <c r="L91" s="1"/>
  <c r="I92"/>
  <c r="I91" s="1"/>
  <c r="E92"/>
  <c r="E91" s="1"/>
  <c r="F92"/>
  <c r="F91" s="1"/>
  <c r="G92"/>
  <c r="G91" s="1"/>
  <c r="J90" l="1"/>
  <c r="L90"/>
  <c r="E90"/>
  <c r="I90"/>
  <c r="G90"/>
  <c r="F90"/>
  <c r="D90"/>
  <c r="C91"/>
  <c r="H91"/>
  <c r="K90"/>
  <c r="J87"/>
  <c r="J86" s="1"/>
  <c r="K87"/>
  <c r="K86" s="1"/>
  <c r="L87"/>
  <c r="L86" s="1"/>
  <c r="I87"/>
  <c r="I86" s="1"/>
  <c r="E87"/>
  <c r="E86" s="1"/>
  <c r="F87"/>
  <c r="F86" s="1"/>
  <c r="G87"/>
  <c r="G86" s="1"/>
  <c r="D87"/>
  <c r="D86" s="1"/>
  <c r="H81"/>
  <c r="H82"/>
  <c r="H83"/>
  <c r="H84"/>
  <c r="H85"/>
  <c r="H80"/>
  <c r="C81"/>
  <c r="C82"/>
  <c r="C83"/>
  <c r="C84"/>
  <c r="C85"/>
  <c r="C80"/>
  <c r="L79"/>
  <c r="K79"/>
  <c r="J79"/>
  <c r="I79"/>
  <c r="E79"/>
  <c r="F79"/>
  <c r="G79"/>
  <c r="D79"/>
  <c r="N90" l="1"/>
  <c r="O90"/>
  <c r="P90"/>
  <c r="H86"/>
  <c r="L70" l="1"/>
  <c r="L69" s="1"/>
  <c r="K70"/>
  <c r="K69" s="1"/>
  <c r="J70"/>
  <c r="J69" s="1"/>
  <c r="I70"/>
  <c r="I69" s="1"/>
  <c r="E70"/>
  <c r="E69" s="1"/>
  <c r="F70"/>
  <c r="F69" s="1"/>
  <c r="G70"/>
  <c r="G69" s="1"/>
  <c r="D70"/>
  <c r="D69" s="1"/>
  <c r="J61" l="1"/>
  <c r="K61"/>
  <c r="L61"/>
  <c r="I61"/>
  <c r="E61"/>
  <c r="F61"/>
  <c r="G61"/>
  <c r="N68"/>
  <c r="H68"/>
  <c r="C68"/>
  <c r="I45" l="1"/>
  <c r="D45"/>
  <c r="D42"/>
  <c r="H40" l="1"/>
  <c r="H39"/>
  <c r="L38"/>
  <c r="L37" s="1"/>
  <c r="K38"/>
  <c r="K37" s="1"/>
  <c r="J38"/>
  <c r="J37" s="1"/>
  <c r="I38"/>
  <c r="E38"/>
  <c r="E37" s="1"/>
  <c r="F38"/>
  <c r="F37" s="1"/>
  <c r="G38"/>
  <c r="G37" s="1"/>
  <c r="D38"/>
  <c r="C39"/>
  <c r="J34"/>
  <c r="K34"/>
  <c r="L34"/>
  <c r="I34"/>
  <c r="E34"/>
  <c r="F34"/>
  <c r="G34"/>
  <c r="D34"/>
  <c r="H38" l="1"/>
  <c r="I37"/>
  <c r="H37" s="1"/>
  <c r="C38"/>
  <c r="D37"/>
  <c r="J27"/>
  <c r="J26" s="1"/>
  <c r="K27"/>
  <c r="K26" s="1"/>
  <c r="L27"/>
  <c r="L26" s="1"/>
  <c r="I27"/>
  <c r="I26" s="1"/>
  <c r="E27"/>
  <c r="E26" s="1"/>
  <c r="F27"/>
  <c r="F26" s="1"/>
  <c r="G27"/>
  <c r="G26" s="1"/>
  <c r="D27"/>
  <c r="D26" s="1"/>
  <c r="C28"/>
  <c r="H28"/>
  <c r="N28"/>
  <c r="O28"/>
  <c r="P28"/>
  <c r="C29"/>
  <c r="H29"/>
  <c r="N29"/>
  <c r="O29"/>
  <c r="P29"/>
  <c r="M28" l="1"/>
  <c r="M29"/>
  <c r="H212" i="1" l="1"/>
  <c r="H213"/>
  <c r="H211"/>
  <c r="J23" i="2" l="1"/>
  <c r="K23"/>
  <c r="L23"/>
  <c r="I23"/>
  <c r="F23"/>
  <c r="G23"/>
  <c r="E23"/>
  <c r="D23"/>
  <c r="N16" l="1"/>
  <c r="O16"/>
  <c r="P16"/>
  <c r="L15"/>
  <c r="K15"/>
  <c r="J15"/>
  <c r="I15"/>
  <c r="E15"/>
  <c r="F15"/>
  <c r="G15"/>
  <c r="D15"/>
  <c r="N13"/>
  <c r="O13"/>
  <c r="P13"/>
  <c r="N14"/>
  <c r="O14"/>
  <c r="P14"/>
  <c r="L12"/>
  <c r="K12"/>
  <c r="J12"/>
  <c r="I12"/>
  <c r="E12"/>
  <c r="F12"/>
  <c r="G12"/>
  <c r="N10"/>
  <c r="O10"/>
  <c r="P10"/>
  <c r="H11"/>
  <c r="N11"/>
  <c r="O11"/>
  <c r="P11"/>
  <c r="C16"/>
  <c r="H16"/>
  <c r="C14"/>
  <c r="C13"/>
  <c r="C11"/>
  <c r="C10"/>
  <c r="D12"/>
  <c r="H14"/>
  <c r="H13"/>
  <c r="K9"/>
  <c r="J9"/>
  <c r="I9"/>
  <c r="E9"/>
  <c r="F9"/>
  <c r="G9"/>
  <c r="D9"/>
  <c r="M16" l="1"/>
  <c r="M14"/>
  <c r="M13"/>
  <c r="M11"/>
  <c r="C9"/>
  <c r="D8"/>
  <c r="E8"/>
  <c r="F8"/>
  <c r="G8"/>
  <c r="I8"/>
  <c r="J8"/>
  <c r="K8"/>
  <c r="L9" l="1"/>
  <c r="L8" s="1"/>
  <c r="H10"/>
  <c r="M10" s="1"/>
  <c r="N8"/>
  <c r="O8"/>
  <c r="P8"/>
  <c r="P101" l="1"/>
  <c r="O101"/>
  <c r="H101"/>
  <c r="C101"/>
  <c r="P100"/>
  <c r="O100"/>
  <c r="H100"/>
  <c r="C100"/>
  <c r="P99"/>
  <c r="O99"/>
  <c r="N99"/>
  <c r="H99"/>
  <c r="C99"/>
  <c r="P98"/>
  <c r="O98"/>
  <c r="N98"/>
  <c r="H98"/>
  <c r="C98"/>
  <c r="P96"/>
  <c r="O96"/>
  <c r="N96"/>
  <c r="C96"/>
  <c r="M96" s="1"/>
  <c r="P94"/>
  <c r="O94"/>
  <c r="N94"/>
  <c r="C94"/>
  <c r="P93"/>
  <c r="O93"/>
  <c r="N93"/>
  <c r="C93"/>
  <c r="P79"/>
  <c r="O79"/>
  <c r="N79"/>
  <c r="H79"/>
  <c r="C79"/>
  <c r="P78"/>
  <c r="O78"/>
  <c r="N78"/>
  <c r="H78"/>
  <c r="C78"/>
  <c r="L77"/>
  <c r="K77"/>
  <c r="J77"/>
  <c r="I77"/>
  <c r="G77"/>
  <c r="F77"/>
  <c r="E77"/>
  <c r="D77"/>
  <c r="P76"/>
  <c r="O76"/>
  <c r="N76"/>
  <c r="H76"/>
  <c r="C76"/>
  <c r="P75"/>
  <c r="O75"/>
  <c r="N75"/>
  <c r="H75"/>
  <c r="C75"/>
  <c r="L74"/>
  <c r="K74"/>
  <c r="J74"/>
  <c r="I74"/>
  <c r="G74"/>
  <c r="F74"/>
  <c r="E74"/>
  <c r="D74"/>
  <c r="P72"/>
  <c r="O72"/>
  <c r="N72"/>
  <c r="H72"/>
  <c r="C72"/>
  <c r="P71"/>
  <c r="O71"/>
  <c r="N71"/>
  <c r="H71"/>
  <c r="C71"/>
  <c r="P70"/>
  <c r="O70"/>
  <c r="N70"/>
  <c r="H70"/>
  <c r="C70"/>
  <c r="P67"/>
  <c r="O67"/>
  <c r="N67"/>
  <c r="H67"/>
  <c r="C67"/>
  <c r="P66"/>
  <c r="O66"/>
  <c r="N66"/>
  <c r="H66"/>
  <c r="C66"/>
  <c r="P65"/>
  <c r="O65"/>
  <c r="N65"/>
  <c r="H65"/>
  <c r="C65"/>
  <c r="P64"/>
  <c r="O64"/>
  <c r="N64"/>
  <c r="H64"/>
  <c r="C64"/>
  <c r="P63"/>
  <c r="O63"/>
  <c r="N63"/>
  <c r="H63"/>
  <c r="C63"/>
  <c r="P62"/>
  <c r="O62"/>
  <c r="N62"/>
  <c r="H62"/>
  <c r="C62"/>
  <c r="P58"/>
  <c r="O58"/>
  <c r="N58"/>
  <c r="H58"/>
  <c r="C58"/>
  <c r="P57"/>
  <c r="O57"/>
  <c r="N57"/>
  <c r="H57"/>
  <c r="C57"/>
  <c r="L56"/>
  <c r="K56"/>
  <c r="J56"/>
  <c r="I56"/>
  <c r="G56"/>
  <c r="F56"/>
  <c r="E56"/>
  <c r="D56"/>
  <c r="P54"/>
  <c r="O54"/>
  <c r="N54"/>
  <c r="H54"/>
  <c r="C54"/>
  <c r="P53"/>
  <c r="O53"/>
  <c r="N53"/>
  <c r="H53"/>
  <c r="C53"/>
  <c r="L52"/>
  <c r="L51" s="1"/>
  <c r="K52"/>
  <c r="K51" s="1"/>
  <c r="J52"/>
  <c r="J51" s="1"/>
  <c r="I52"/>
  <c r="I51" s="1"/>
  <c r="G52"/>
  <c r="G51" s="1"/>
  <c r="F52"/>
  <c r="F51" s="1"/>
  <c r="E52"/>
  <c r="E51" s="1"/>
  <c r="D52"/>
  <c r="D51" s="1"/>
  <c r="D41" s="1"/>
  <c r="G45"/>
  <c r="F45"/>
  <c r="E45"/>
  <c r="P44"/>
  <c r="O44"/>
  <c r="N44"/>
  <c r="H44"/>
  <c r="C44"/>
  <c r="P43"/>
  <c r="O43"/>
  <c r="N43"/>
  <c r="H43"/>
  <c r="C43"/>
  <c r="L42"/>
  <c r="K42"/>
  <c r="J42"/>
  <c r="I42"/>
  <c r="G42"/>
  <c r="F42"/>
  <c r="E42"/>
  <c r="P40"/>
  <c r="O40"/>
  <c r="N40"/>
  <c r="C40"/>
  <c r="M40" s="1"/>
  <c r="P36"/>
  <c r="O36"/>
  <c r="N36"/>
  <c r="H36"/>
  <c r="C36"/>
  <c r="P35"/>
  <c r="N35"/>
  <c r="C35"/>
  <c r="P33"/>
  <c r="O33"/>
  <c r="N33"/>
  <c r="H33"/>
  <c r="C33"/>
  <c r="P32"/>
  <c r="O32"/>
  <c r="N32"/>
  <c r="H32"/>
  <c r="C32"/>
  <c r="L31"/>
  <c r="L30" s="1"/>
  <c r="K31"/>
  <c r="K30" s="1"/>
  <c r="J31"/>
  <c r="J30" s="1"/>
  <c r="I31"/>
  <c r="I30" s="1"/>
  <c r="G31"/>
  <c r="G30" s="1"/>
  <c r="F31"/>
  <c r="F30" s="1"/>
  <c r="E31"/>
  <c r="E30" s="1"/>
  <c r="D31"/>
  <c r="D30" s="1"/>
  <c r="P22"/>
  <c r="O22"/>
  <c r="N22"/>
  <c r="H22"/>
  <c r="C22"/>
  <c r="P21"/>
  <c r="O21"/>
  <c r="N21"/>
  <c r="H21"/>
  <c r="C21"/>
  <c r="L20"/>
  <c r="L19" s="1"/>
  <c r="K20"/>
  <c r="K19" s="1"/>
  <c r="J20"/>
  <c r="J19" s="1"/>
  <c r="I20"/>
  <c r="I19" s="1"/>
  <c r="G20"/>
  <c r="G19" s="1"/>
  <c r="F20"/>
  <c r="F19" s="1"/>
  <c r="E20"/>
  <c r="E19" s="1"/>
  <c r="D20"/>
  <c r="D19" s="1"/>
  <c r="F73" l="1"/>
  <c r="E73"/>
  <c r="J73"/>
  <c r="K73"/>
  <c r="G73"/>
  <c r="L73"/>
  <c r="D73"/>
  <c r="I73"/>
  <c r="G41"/>
  <c r="L41"/>
  <c r="F41"/>
  <c r="K41"/>
  <c r="I41"/>
  <c r="N41" s="1"/>
  <c r="E41"/>
  <c r="J41"/>
  <c r="H51"/>
  <c r="N30"/>
  <c r="O30"/>
  <c r="P30"/>
  <c r="O19"/>
  <c r="N19"/>
  <c r="P19"/>
  <c r="P20"/>
  <c r="M58"/>
  <c r="I59"/>
  <c r="I55" s="1"/>
  <c r="O60"/>
  <c r="P34"/>
  <c r="G59"/>
  <c r="G55" s="1"/>
  <c r="L59"/>
  <c r="L55" s="1"/>
  <c r="O74"/>
  <c r="M54"/>
  <c r="H20"/>
  <c r="C37"/>
  <c r="M57"/>
  <c r="M71"/>
  <c r="C89"/>
  <c r="M79"/>
  <c r="C88"/>
  <c r="O89"/>
  <c r="H42"/>
  <c r="P9"/>
  <c r="O42"/>
  <c r="E59"/>
  <c r="E55" s="1"/>
  <c r="M64"/>
  <c r="M75"/>
  <c r="O88"/>
  <c r="C20"/>
  <c r="C42"/>
  <c r="C47"/>
  <c r="O61"/>
  <c r="M99"/>
  <c r="M22"/>
  <c r="O24"/>
  <c r="N25"/>
  <c r="C31"/>
  <c r="N34"/>
  <c r="P42"/>
  <c r="M43"/>
  <c r="C46"/>
  <c r="C60"/>
  <c r="M63"/>
  <c r="O20"/>
  <c r="M32"/>
  <c r="M62"/>
  <c r="M66"/>
  <c r="P91"/>
  <c r="M94"/>
  <c r="N31"/>
  <c r="P24"/>
  <c r="N37"/>
  <c r="O46"/>
  <c r="C56"/>
  <c r="J59"/>
  <c r="J55" s="1"/>
  <c r="C61"/>
  <c r="C74"/>
  <c r="N97"/>
  <c r="O9"/>
  <c r="M21"/>
  <c r="N24"/>
  <c r="O25"/>
  <c r="O31"/>
  <c r="P37"/>
  <c r="P46"/>
  <c r="N47"/>
  <c r="C52"/>
  <c r="O52"/>
  <c r="M53"/>
  <c r="N56"/>
  <c r="M65"/>
  <c r="C69"/>
  <c r="O69"/>
  <c r="M70"/>
  <c r="P77"/>
  <c r="P88"/>
  <c r="P89"/>
  <c r="P95"/>
  <c r="M100"/>
  <c r="M101"/>
  <c r="H9"/>
  <c r="H24"/>
  <c r="P25"/>
  <c r="O37"/>
  <c r="M44"/>
  <c r="N52"/>
  <c r="F59"/>
  <c r="F55" s="1"/>
  <c r="D59"/>
  <c r="D55" s="1"/>
  <c r="N60"/>
  <c r="P61"/>
  <c r="M67"/>
  <c r="N69"/>
  <c r="M72"/>
  <c r="N74"/>
  <c r="M76"/>
  <c r="C77"/>
  <c r="O77"/>
  <c r="M78"/>
  <c r="P92"/>
  <c r="O95"/>
  <c r="N20"/>
  <c r="C25"/>
  <c r="H25"/>
  <c r="M33"/>
  <c r="M36"/>
  <c r="N42"/>
  <c r="N46"/>
  <c r="P47"/>
  <c r="P56"/>
  <c r="N77"/>
  <c r="N88"/>
  <c r="N89"/>
  <c r="C92"/>
  <c r="O92"/>
  <c r="M93"/>
  <c r="C95"/>
  <c r="M95" s="1"/>
  <c r="C97"/>
  <c r="C90" s="1"/>
  <c r="P97"/>
  <c r="M98"/>
  <c r="P31"/>
  <c r="O47"/>
  <c r="P52"/>
  <c r="O56"/>
  <c r="P60"/>
  <c r="N61"/>
  <c r="P69"/>
  <c r="P74"/>
  <c r="N92"/>
  <c r="O97"/>
  <c r="C27"/>
  <c r="O27"/>
  <c r="C24"/>
  <c r="H35"/>
  <c r="M35" s="1"/>
  <c r="O35"/>
  <c r="H47"/>
  <c r="H52"/>
  <c r="H56"/>
  <c r="H69"/>
  <c r="H77"/>
  <c r="H92"/>
  <c r="H97"/>
  <c r="H90" s="1"/>
  <c r="H31"/>
  <c r="H45"/>
  <c r="K59"/>
  <c r="H46"/>
  <c r="H60"/>
  <c r="H61"/>
  <c r="H74"/>
  <c r="H88"/>
  <c r="H89"/>
  <c r="N9"/>
  <c r="D7" l="1"/>
  <c r="N73"/>
  <c r="P73"/>
  <c r="K55"/>
  <c r="P55" s="1"/>
  <c r="O73"/>
  <c r="H73"/>
  <c r="M90"/>
  <c r="C73"/>
  <c r="O55"/>
  <c r="N55"/>
  <c r="P41"/>
  <c r="O41"/>
  <c r="H41"/>
  <c r="M31"/>
  <c r="M88"/>
  <c r="N91"/>
  <c r="O86"/>
  <c r="O26"/>
  <c r="N51"/>
  <c r="C34"/>
  <c r="C30" s="1"/>
  <c r="H87"/>
  <c r="M89"/>
  <c r="M47"/>
  <c r="M77"/>
  <c r="N86"/>
  <c r="P15"/>
  <c r="C45"/>
  <c r="O34"/>
  <c r="C51"/>
  <c r="M56"/>
  <c r="P23"/>
  <c r="O45"/>
  <c r="O87"/>
  <c r="M61"/>
  <c r="O15"/>
  <c r="O23"/>
  <c r="N45"/>
  <c r="M97"/>
  <c r="H34"/>
  <c r="H30" s="1"/>
  <c r="P59"/>
  <c r="M24"/>
  <c r="M9"/>
  <c r="P51"/>
  <c r="P12"/>
  <c r="N87"/>
  <c r="F7"/>
  <c r="M42"/>
  <c r="M20"/>
  <c r="P45"/>
  <c r="P27"/>
  <c r="C23"/>
  <c r="M74"/>
  <c r="C86"/>
  <c r="O59"/>
  <c r="C87"/>
  <c r="M69"/>
  <c r="M37"/>
  <c r="L7"/>
  <c r="G7"/>
  <c r="M25"/>
  <c r="C59"/>
  <c r="C55" s="1"/>
  <c r="C15"/>
  <c r="H12"/>
  <c r="O51"/>
  <c r="N59"/>
  <c r="C26"/>
  <c r="E7"/>
  <c r="P86"/>
  <c r="P87"/>
  <c r="N27"/>
  <c r="I7"/>
  <c r="H27"/>
  <c r="M27" s="1"/>
  <c r="J7"/>
  <c r="O12"/>
  <c r="N23"/>
  <c r="H23"/>
  <c r="M60"/>
  <c r="H59"/>
  <c r="H55" s="1"/>
  <c r="O91"/>
  <c r="M46"/>
  <c r="M92"/>
  <c r="M52"/>
  <c r="P26"/>
  <c r="H15"/>
  <c r="N15"/>
  <c r="M30" l="1"/>
  <c r="M73"/>
  <c r="M55"/>
  <c r="C41"/>
  <c r="M41" s="1"/>
  <c r="C19"/>
  <c r="M34"/>
  <c r="M87"/>
  <c r="M91"/>
  <c r="H8"/>
  <c r="M59"/>
  <c r="M45"/>
  <c r="M51"/>
  <c r="O7"/>
  <c r="M86"/>
  <c r="K7"/>
  <c r="P7" s="1"/>
  <c r="M23"/>
  <c r="M15"/>
  <c r="H26"/>
  <c r="H19" s="1"/>
  <c r="N26"/>
  <c r="M19" l="1"/>
  <c r="M26"/>
  <c r="H7"/>
  <c r="C12"/>
  <c r="N12"/>
  <c r="M12" l="1"/>
  <c r="C8"/>
  <c r="M8" s="1"/>
  <c r="C7"/>
  <c r="M7" s="1"/>
  <c r="N7"/>
  <c r="I256" i="1" l="1"/>
  <c r="H258" l="1"/>
  <c r="H259"/>
  <c r="H260"/>
  <c r="H261"/>
  <c r="H262"/>
  <c r="H257"/>
  <c r="H281"/>
  <c r="H280"/>
  <c r="H168" l="1"/>
  <c r="H167"/>
  <c r="L54" l="1"/>
  <c r="K54"/>
  <c r="J54"/>
  <c r="I54"/>
  <c r="L61"/>
  <c r="K61"/>
  <c r="J61"/>
  <c r="I61"/>
  <c r="G61"/>
  <c r="L64"/>
  <c r="K64"/>
  <c r="J64"/>
  <c r="I64"/>
  <c r="H65"/>
  <c r="H62"/>
  <c r="H63"/>
  <c r="H56"/>
  <c r="H57"/>
  <c r="H58"/>
  <c r="H59"/>
  <c r="H60"/>
  <c r="H55"/>
  <c r="H68"/>
  <c r="H69"/>
  <c r="H70"/>
  <c r="L66"/>
  <c r="K66"/>
  <c r="J66"/>
  <c r="I66"/>
  <c r="H67"/>
  <c r="L116"/>
  <c r="K116"/>
  <c r="J116"/>
  <c r="I116"/>
  <c r="L114"/>
  <c r="K114"/>
  <c r="J114"/>
  <c r="I114"/>
  <c r="L111"/>
  <c r="K111"/>
  <c r="J111"/>
  <c r="I111"/>
  <c r="L90"/>
  <c r="K90"/>
  <c r="J90"/>
  <c r="I90"/>
  <c r="L72"/>
  <c r="K72"/>
  <c r="J72"/>
  <c r="I72"/>
  <c r="H276"/>
  <c r="H277"/>
  <c r="H278"/>
  <c r="H275"/>
  <c r="K71" l="1"/>
  <c r="H64"/>
  <c r="H61"/>
  <c r="H54"/>
  <c r="L71"/>
  <c r="J71"/>
  <c r="I71"/>
  <c r="H240"/>
  <c r="H239"/>
  <c r="H238"/>
  <c r="H236"/>
  <c r="H234"/>
  <c r="H232"/>
  <c r="H231"/>
  <c r="H229"/>
  <c r="H217"/>
  <c r="H218"/>
  <c r="H219"/>
  <c r="H220"/>
  <c r="H221"/>
  <c r="H222"/>
  <c r="H223"/>
  <c r="H224"/>
  <c r="H225"/>
  <c r="H226"/>
  <c r="H227"/>
  <c r="H216"/>
  <c r="L169" l="1"/>
  <c r="K169"/>
  <c r="F169"/>
  <c r="G169"/>
  <c r="D181"/>
  <c r="C181" s="1"/>
  <c r="I181"/>
  <c r="J176"/>
  <c r="E176"/>
  <c r="H295"/>
  <c r="H294"/>
  <c r="L289"/>
  <c r="K289"/>
  <c r="J289"/>
  <c r="I289"/>
  <c r="L286"/>
  <c r="K286"/>
  <c r="J286"/>
  <c r="I286"/>
  <c r="F286"/>
  <c r="G286"/>
  <c r="L284"/>
  <c r="K284"/>
  <c r="J284"/>
  <c r="I284"/>
  <c r="G284"/>
  <c r="F284"/>
  <c r="H290"/>
  <c r="H291"/>
  <c r="H292"/>
  <c r="H285"/>
  <c r="H287"/>
  <c r="H288"/>
  <c r="H10"/>
  <c r="H11"/>
  <c r="H12"/>
  <c r="H13"/>
  <c r="H14"/>
  <c r="H15"/>
  <c r="H16"/>
  <c r="H17"/>
  <c r="H18"/>
  <c r="H19"/>
  <c r="H20"/>
  <c r="H21"/>
  <c r="H22"/>
  <c r="H66"/>
  <c r="L53"/>
  <c r="K53"/>
  <c r="J53"/>
  <c r="I53"/>
  <c r="L51"/>
  <c r="K51"/>
  <c r="J51"/>
  <c r="I51"/>
  <c r="L49"/>
  <c r="K49"/>
  <c r="J49"/>
  <c r="I49"/>
  <c r="L46"/>
  <c r="K46"/>
  <c r="J46"/>
  <c r="I46"/>
  <c r="L39"/>
  <c r="K39"/>
  <c r="J39"/>
  <c r="I39"/>
  <c r="H181" l="1"/>
  <c r="M181" s="1"/>
  <c r="N181"/>
  <c r="J283"/>
  <c r="H289"/>
  <c r="H284"/>
  <c r="D169"/>
  <c r="I169"/>
  <c r="I283"/>
  <c r="L283"/>
  <c r="F283"/>
  <c r="G283"/>
  <c r="K283"/>
  <c r="H286"/>
  <c r="H53"/>
  <c r="L35" l="1"/>
  <c r="K35"/>
  <c r="J35"/>
  <c r="I35"/>
  <c r="L30"/>
  <c r="K30"/>
  <c r="J30"/>
  <c r="I30"/>
  <c r="H171" l="1"/>
  <c r="H172"/>
  <c r="H173"/>
  <c r="H174"/>
  <c r="H175"/>
  <c r="H176"/>
  <c r="H177"/>
  <c r="H178"/>
  <c r="H179"/>
  <c r="H180"/>
  <c r="H182"/>
  <c r="H183"/>
  <c r="H184"/>
  <c r="H185"/>
  <c r="H186"/>
  <c r="H187"/>
  <c r="H188"/>
  <c r="J170"/>
  <c r="E170"/>
  <c r="E169" s="1"/>
  <c r="N9"/>
  <c r="O9"/>
  <c r="P9"/>
  <c r="N10"/>
  <c r="O10"/>
  <c r="P10"/>
  <c r="N11"/>
  <c r="O11"/>
  <c r="P11"/>
  <c r="N12"/>
  <c r="O12"/>
  <c r="P12"/>
  <c r="N13"/>
  <c r="O13"/>
  <c r="P13"/>
  <c r="N14"/>
  <c r="O14"/>
  <c r="P14"/>
  <c r="N15"/>
  <c r="O15"/>
  <c r="P15"/>
  <c r="N16"/>
  <c r="O16"/>
  <c r="P16"/>
  <c r="N17"/>
  <c r="O17"/>
  <c r="P17"/>
  <c r="N18"/>
  <c r="O18"/>
  <c r="P18"/>
  <c r="N19"/>
  <c r="O19"/>
  <c r="P19"/>
  <c r="N20"/>
  <c r="O20"/>
  <c r="P20"/>
  <c r="N21"/>
  <c r="O21"/>
  <c r="P21"/>
  <c r="N22"/>
  <c r="O22"/>
  <c r="P22"/>
  <c r="N25"/>
  <c r="O25"/>
  <c r="P25"/>
  <c r="N27"/>
  <c r="O27"/>
  <c r="P27"/>
  <c r="N29"/>
  <c r="O29"/>
  <c r="P29"/>
  <c r="N31"/>
  <c r="O31"/>
  <c r="P31"/>
  <c r="N32"/>
  <c r="O32"/>
  <c r="P32"/>
  <c r="N33"/>
  <c r="O33"/>
  <c r="P33"/>
  <c r="N34"/>
  <c r="O34"/>
  <c r="P34"/>
  <c r="N36"/>
  <c r="O36"/>
  <c r="P36"/>
  <c r="N37"/>
  <c r="O37"/>
  <c r="P37"/>
  <c r="N38"/>
  <c r="O38"/>
  <c r="P38"/>
  <c r="P40"/>
  <c r="N41"/>
  <c r="O41"/>
  <c r="P41"/>
  <c r="N42"/>
  <c r="O42"/>
  <c r="P42"/>
  <c r="O43"/>
  <c r="P43"/>
  <c r="P44"/>
  <c r="N45"/>
  <c r="O45"/>
  <c r="P45"/>
  <c r="N47"/>
  <c r="O47"/>
  <c r="P47"/>
  <c r="N48"/>
  <c r="O48"/>
  <c r="P48"/>
  <c r="N50"/>
  <c r="O50"/>
  <c r="P50"/>
  <c r="N52"/>
  <c r="O52"/>
  <c r="P52"/>
  <c r="N55"/>
  <c r="O55"/>
  <c r="P55"/>
  <c r="N56"/>
  <c r="O56"/>
  <c r="P56"/>
  <c r="N57"/>
  <c r="O57"/>
  <c r="P57"/>
  <c r="N58"/>
  <c r="O58"/>
  <c r="P58"/>
  <c r="N59"/>
  <c r="O59"/>
  <c r="P59"/>
  <c r="N60"/>
  <c r="O60"/>
  <c r="P60"/>
  <c r="N62"/>
  <c r="O62"/>
  <c r="P62"/>
  <c r="N63"/>
  <c r="O63"/>
  <c r="P63"/>
  <c r="N65"/>
  <c r="O65"/>
  <c r="P65"/>
  <c r="N67"/>
  <c r="O67"/>
  <c r="P67"/>
  <c r="N68"/>
  <c r="O68"/>
  <c r="P68"/>
  <c r="N69"/>
  <c r="O69"/>
  <c r="P69"/>
  <c r="N70"/>
  <c r="O70"/>
  <c r="P70"/>
  <c r="N73"/>
  <c r="O73"/>
  <c r="P73"/>
  <c r="N74"/>
  <c r="O74"/>
  <c r="P74"/>
  <c r="N75"/>
  <c r="O75"/>
  <c r="P75"/>
  <c r="N76"/>
  <c r="O76"/>
  <c r="P76"/>
  <c r="N77"/>
  <c r="O77"/>
  <c r="P77"/>
  <c r="N78"/>
  <c r="O78"/>
  <c r="P78"/>
  <c r="N79"/>
  <c r="O79"/>
  <c r="P79"/>
  <c r="N80"/>
  <c r="O80"/>
  <c r="P80"/>
  <c r="N81"/>
  <c r="O81"/>
  <c r="P81"/>
  <c r="N82"/>
  <c r="O82"/>
  <c r="P82"/>
  <c r="N83"/>
  <c r="O83"/>
  <c r="P83"/>
  <c r="N84"/>
  <c r="O84"/>
  <c r="P84"/>
  <c r="N85"/>
  <c r="O85"/>
  <c r="P85"/>
  <c r="N86"/>
  <c r="O86"/>
  <c r="P86"/>
  <c r="N87"/>
  <c r="O87"/>
  <c r="P87"/>
  <c r="N88"/>
  <c r="O88"/>
  <c r="P88"/>
  <c r="N89"/>
  <c r="O89"/>
  <c r="P89"/>
  <c r="N91"/>
  <c r="O91"/>
  <c r="P91"/>
  <c r="N92"/>
  <c r="O92"/>
  <c r="P92"/>
  <c r="N93"/>
  <c r="O93"/>
  <c r="P93"/>
  <c r="N94"/>
  <c r="O94"/>
  <c r="P94"/>
  <c r="N95"/>
  <c r="O95"/>
  <c r="P95"/>
  <c r="N96"/>
  <c r="O96"/>
  <c r="P96"/>
  <c r="N97"/>
  <c r="O97"/>
  <c r="P97"/>
  <c r="N98"/>
  <c r="O98"/>
  <c r="P98"/>
  <c r="N99"/>
  <c r="O99"/>
  <c r="P99"/>
  <c r="N100"/>
  <c r="O100"/>
  <c r="P100"/>
  <c r="N101"/>
  <c r="O101"/>
  <c r="P101"/>
  <c r="N102"/>
  <c r="O102"/>
  <c r="P102"/>
  <c r="N103"/>
  <c r="O103"/>
  <c r="P103"/>
  <c r="N104"/>
  <c r="O104"/>
  <c r="P104"/>
  <c r="N105"/>
  <c r="O105"/>
  <c r="P105"/>
  <c r="N106"/>
  <c r="O106"/>
  <c r="P106"/>
  <c r="N107"/>
  <c r="O107"/>
  <c r="P107"/>
  <c r="N108"/>
  <c r="O108"/>
  <c r="P108"/>
  <c r="N109"/>
  <c r="O109"/>
  <c r="P109"/>
  <c r="N110"/>
  <c r="O110"/>
  <c r="P110"/>
  <c r="N112"/>
  <c r="O112"/>
  <c r="P112"/>
  <c r="N113"/>
  <c r="O113"/>
  <c r="P113"/>
  <c r="N115"/>
  <c r="O115"/>
  <c r="P115"/>
  <c r="N117"/>
  <c r="O117"/>
  <c r="P117"/>
  <c r="N118"/>
  <c r="O118"/>
  <c r="P118"/>
  <c r="N119"/>
  <c r="O119"/>
  <c r="P119"/>
  <c r="N122"/>
  <c r="O122"/>
  <c r="P122"/>
  <c r="N123"/>
  <c r="O123"/>
  <c r="P123"/>
  <c r="N124"/>
  <c r="O124"/>
  <c r="P124"/>
  <c r="N125"/>
  <c r="O125"/>
  <c r="P125"/>
  <c r="N126"/>
  <c r="O126"/>
  <c r="P126"/>
  <c r="N127"/>
  <c r="O127"/>
  <c r="P127"/>
  <c r="N129"/>
  <c r="O129"/>
  <c r="P129"/>
  <c r="N130"/>
  <c r="O130"/>
  <c r="P130"/>
  <c r="N131"/>
  <c r="O131"/>
  <c r="P131"/>
  <c r="N132"/>
  <c r="O132"/>
  <c r="P132"/>
  <c r="N134"/>
  <c r="O134"/>
  <c r="P134"/>
  <c r="N135"/>
  <c r="O135"/>
  <c r="P135"/>
  <c r="N136"/>
  <c r="O136"/>
  <c r="P136"/>
  <c r="N137"/>
  <c r="O137"/>
  <c r="P137"/>
  <c r="N138"/>
  <c r="O138"/>
  <c r="P138"/>
  <c r="N139"/>
  <c r="O139"/>
  <c r="P139"/>
  <c r="N140"/>
  <c r="O140"/>
  <c r="P140"/>
  <c r="N141"/>
  <c r="O141"/>
  <c r="P141"/>
  <c r="N142"/>
  <c r="O142"/>
  <c r="P142"/>
  <c r="N143"/>
  <c r="O143"/>
  <c r="P143"/>
  <c r="N145"/>
  <c r="O145"/>
  <c r="P145"/>
  <c r="N146"/>
  <c r="O146"/>
  <c r="P146"/>
  <c r="N147"/>
  <c r="O147"/>
  <c r="P147"/>
  <c r="N148"/>
  <c r="O148"/>
  <c r="P148"/>
  <c r="N149"/>
  <c r="O149"/>
  <c r="P149"/>
  <c r="N150"/>
  <c r="O150"/>
  <c r="P150"/>
  <c r="N151"/>
  <c r="O151"/>
  <c r="P151"/>
  <c r="N152"/>
  <c r="O152"/>
  <c r="P152"/>
  <c r="N153"/>
  <c r="O153"/>
  <c r="P153"/>
  <c r="N154"/>
  <c r="O154"/>
  <c r="P154"/>
  <c r="N156"/>
  <c r="O156"/>
  <c r="P156"/>
  <c r="N157"/>
  <c r="O157"/>
  <c r="P157"/>
  <c r="N158"/>
  <c r="O158"/>
  <c r="P158"/>
  <c r="N159"/>
  <c r="O159"/>
  <c r="P159"/>
  <c r="N160"/>
  <c r="O160"/>
  <c r="P160"/>
  <c r="N162"/>
  <c r="O162"/>
  <c r="P162"/>
  <c r="N164"/>
  <c r="O164"/>
  <c r="P164"/>
  <c r="N165"/>
  <c r="O165"/>
  <c r="P165"/>
  <c r="N167"/>
  <c r="O167"/>
  <c r="P167"/>
  <c r="N168"/>
  <c r="O168"/>
  <c r="P168"/>
  <c r="N170"/>
  <c r="P170"/>
  <c r="N171"/>
  <c r="O171"/>
  <c r="P171"/>
  <c r="N172"/>
  <c r="O172"/>
  <c r="P172"/>
  <c r="N173"/>
  <c r="O173"/>
  <c r="P173"/>
  <c r="N174"/>
  <c r="O174"/>
  <c r="P174"/>
  <c r="N175"/>
  <c r="O175"/>
  <c r="P175"/>
  <c r="N176"/>
  <c r="O176"/>
  <c r="P176"/>
  <c r="N177"/>
  <c r="O177"/>
  <c r="P177"/>
  <c r="N178"/>
  <c r="O178"/>
  <c r="P178"/>
  <c r="N179"/>
  <c r="O179"/>
  <c r="P179"/>
  <c r="N180"/>
  <c r="O180"/>
  <c r="P180"/>
  <c r="N182"/>
  <c r="O182"/>
  <c r="P182"/>
  <c r="N183"/>
  <c r="O183"/>
  <c r="P183"/>
  <c r="N184"/>
  <c r="O184"/>
  <c r="P184"/>
  <c r="N185"/>
  <c r="O185"/>
  <c r="P185"/>
  <c r="N186"/>
  <c r="O186"/>
  <c r="P186"/>
  <c r="N187"/>
  <c r="O187"/>
  <c r="P187"/>
  <c r="N188"/>
  <c r="O188"/>
  <c r="P188"/>
  <c r="N190"/>
  <c r="O190"/>
  <c r="P190"/>
  <c r="N192"/>
  <c r="O192"/>
  <c r="P192"/>
  <c r="N193"/>
  <c r="O193"/>
  <c r="P193"/>
  <c r="N194"/>
  <c r="O194"/>
  <c r="P194"/>
  <c r="N195"/>
  <c r="O195"/>
  <c r="P195"/>
  <c r="N196"/>
  <c r="O196"/>
  <c r="P196"/>
  <c r="N197"/>
  <c r="O197"/>
  <c r="P197"/>
  <c r="N200"/>
  <c r="O200"/>
  <c r="P200"/>
  <c r="N201"/>
  <c r="O201"/>
  <c r="P201"/>
  <c r="N202"/>
  <c r="O202"/>
  <c r="P202"/>
  <c r="N203"/>
  <c r="O203"/>
  <c r="P203"/>
  <c r="N204"/>
  <c r="O204"/>
  <c r="P204"/>
  <c r="N205"/>
  <c r="O205"/>
  <c r="P205"/>
  <c r="N207"/>
  <c r="O207"/>
  <c r="P207"/>
  <c r="N208"/>
  <c r="O208"/>
  <c r="P208"/>
  <c r="N209"/>
  <c r="O209"/>
  <c r="P209"/>
  <c r="N211"/>
  <c r="O211"/>
  <c r="P211"/>
  <c r="N212"/>
  <c r="O212"/>
  <c r="P212"/>
  <c r="N213"/>
  <c r="O213"/>
  <c r="P213"/>
  <c r="N216"/>
  <c r="O216"/>
  <c r="P216"/>
  <c r="N217"/>
  <c r="O217"/>
  <c r="P217"/>
  <c r="N218"/>
  <c r="O218"/>
  <c r="P218"/>
  <c r="N219"/>
  <c r="O219"/>
  <c r="P219"/>
  <c r="N220"/>
  <c r="O220"/>
  <c r="P220"/>
  <c r="N221"/>
  <c r="O221"/>
  <c r="P221"/>
  <c r="N222"/>
  <c r="O222"/>
  <c r="P222"/>
  <c r="N223"/>
  <c r="O223"/>
  <c r="P223"/>
  <c r="N224"/>
  <c r="O224"/>
  <c r="P224"/>
  <c r="N225"/>
  <c r="O225"/>
  <c r="P225"/>
  <c r="N226"/>
  <c r="O226"/>
  <c r="P226"/>
  <c r="N227"/>
  <c r="O227"/>
  <c r="P227"/>
  <c r="N229"/>
  <c r="O229"/>
  <c r="P229"/>
  <c r="N231"/>
  <c r="O231"/>
  <c r="P231"/>
  <c r="N232"/>
  <c r="O232"/>
  <c r="P232"/>
  <c r="N234"/>
  <c r="O234"/>
  <c r="P234"/>
  <c r="N236"/>
  <c r="O236"/>
  <c r="P236"/>
  <c r="N238"/>
  <c r="O238"/>
  <c r="P238"/>
  <c r="N239"/>
  <c r="O239"/>
  <c r="P239"/>
  <c r="N240"/>
  <c r="O240"/>
  <c r="P240"/>
  <c r="N242"/>
  <c r="O242"/>
  <c r="P242"/>
  <c r="N243"/>
  <c r="O243"/>
  <c r="P243"/>
  <c r="N244"/>
  <c r="O244"/>
  <c r="P244"/>
  <c r="N245"/>
  <c r="O245"/>
  <c r="P245"/>
  <c r="N246"/>
  <c r="O246"/>
  <c r="P246"/>
  <c r="N247"/>
  <c r="O247"/>
  <c r="P247"/>
  <c r="N248"/>
  <c r="O248"/>
  <c r="P248"/>
  <c r="N251"/>
  <c r="O251"/>
  <c r="P251"/>
  <c r="N252"/>
  <c r="O252"/>
  <c r="P252"/>
  <c r="N253"/>
  <c r="O253"/>
  <c r="P253"/>
  <c r="N254"/>
  <c r="O254"/>
  <c r="P254"/>
  <c r="N255"/>
  <c r="O255"/>
  <c r="P255"/>
  <c r="N257"/>
  <c r="O257"/>
  <c r="P257"/>
  <c r="N258"/>
  <c r="O258"/>
  <c r="P258"/>
  <c r="N259"/>
  <c r="O259"/>
  <c r="P259"/>
  <c r="N260"/>
  <c r="O260"/>
  <c r="P260"/>
  <c r="N261"/>
  <c r="O261"/>
  <c r="P261"/>
  <c r="N262"/>
  <c r="O262"/>
  <c r="P262"/>
  <c r="N264"/>
  <c r="O264"/>
  <c r="P264"/>
  <c r="N265"/>
  <c r="O265"/>
  <c r="P265"/>
  <c r="N266"/>
  <c r="O266"/>
  <c r="P266"/>
  <c r="N267"/>
  <c r="O267"/>
  <c r="P267"/>
  <c r="N268"/>
  <c r="O268"/>
  <c r="P268"/>
  <c r="N269"/>
  <c r="O269"/>
  <c r="P269"/>
  <c r="N270"/>
  <c r="O270"/>
  <c r="P270"/>
  <c r="N271"/>
  <c r="O271"/>
  <c r="P271"/>
  <c r="N272"/>
  <c r="O272"/>
  <c r="P272"/>
  <c r="N273"/>
  <c r="O273"/>
  <c r="P273"/>
  <c r="N275"/>
  <c r="O275"/>
  <c r="P275"/>
  <c r="N276"/>
  <c r="O276"/>
  <c r="P276"/>
  <c r="N277"/>
  <c r="O277"/>
  <c r="P277"/>
  <c r="N278"/>
  <c r="O278"/>
  <c r="P278"/>
  <c r="N280"/>
  <c r="O280"/>
  <c r="P280"/>
  <c r="N281"/>
  <c r="O281"/>
  <c r="P281"/>
  <c r="P284"/>
  <c r="N285"/>
  <c r="O285"/>
  <c r="P285"/>
  <c r="P286"/>
  <c r="N287"/>
  <c r="O287"/>
  <c r="P287"/>
  <c r="N288"/>
  <c r="O288"/>
  <c r="P288"/>
  <c r="N290"/>
  <c r="O290"/>
  <c r="P290"/>
  <c r="N291"/>
  <c r="O291"/>
  <c r="P291"/>
  <c r="N292"/>
  <c r="O292"/>
  <c r="P292"/>
  <c r="N294"/>
  <c r="O294"/>
  <c r="P294"/>
  <c r="N295"/>
  <c r="O295"/>
  <c r="P295"/>
  <c r="N298"/>
  <c r="O298"/>
  <c r="P298"/>
  <c r="N299"/>
  <c r="O299"/>
  <c r="P299"/>
  <c r="N300"/>
  <c r="O300"/>
  <c r="P300"/>
  <c r="N302"/>
  <c r="O302"/>
  <c r="P302"/>
  <c r="N303"/>
  <c r="O303"/>
  <c r="P303"/>
  <c r="N305"/>
  <c r="O305"/>
  <c r="P305"/>
  <c r="N306"/>
  <c r="O306"/>
  <c r="P306"/>
  <c r="N307"/>
  <c r="O307"/>
  <c r="P307"/>
  <c r="N308"/>
  <c r="O308"/>
  <c r="P308"/>
  <c r="O170" l="1"/>
  <c r="H170"/>
  <c r="J169"/>
  <c r="L128"/>
  <c r="K128"/>
  <c r="J128"/>
  <c r="I128"/>
  <c r="E128"/>
  <c r="F128"/>
  <c r="G128"/>
  <c r="D128"/>
  <c r="H164"/>
  <c r="H165"/>
  <c r="L163"/>
  <c r="K163"/>
  <c r="J163"/>
  <c r="I163"/>
  <c r="D163"/>
  <c r="J161"/>
  <c r="K161"/>
  <c r="L161"/>
  <c r="I161"/>
  <c r="H162"/>
  <c r="N163" l="1"/>
  <c r="O128"/>
  <c r="H161"/>
  <c r="P128"/>
  <c r="N128"/>
  <c r="I121"/>
  <c r="H163"/>
  <c r="L155"/>
  <c r="K155"/>
  <c r="J155"/>
  <c r="I155"/>
  <c r="E155"/>
  <c r="F155"/>
  <c r="G155"/>
  <c r="D155"/>
  <c r="H160"/>
  <c r="H159"/>
  <c r="H158"/>
  <c r="H157"/>
  <c r="H156"/>
  <c r="H154"/>
  <c r="H153"/>
  <c r="H152"/>
  <c r="M152" s="1"/>
  <c r="H151"/>
  <c r="H150"/>
  <c r="M150" s="1"/>
  <c r="H149"/>
  <c r="H148"/>
  <c r="H147"/>
  <c r="H146"/>
  <c r="H145"/>
  <c r="H135"/>
  <c r="H136"/>
  <c r="H137"/>
  <c r="H138"/>
  <c r="H139"/>
  <c r="H140"/>
  <c r="H141"/>
  <c r="H142"/>
  <c r="H143"/>
  <c r="H134"/>
  <c r="H122"/>
  <c r="H123"/>
  <c r="H124"/>
  <c r="H125"/>
  <c r="H126"/>
  <c r="H127"/>
  <c r="H128"/>
  <c r="H129"/>
  <c r="H130"/>
  <c r="H131"/>
  <c r="H132"/>
  <c r="E286"/>
  <c r="O286" s="1"/>
  <c r="D286"/>
  <c r="N286" s="1"/>
  <c r="C287"/>
  <c r="M287" s="1"/>
  <c r="C285"/>
  <c r="M285" s="1"/>
  <c r="E284"/>
  <c r="D284"/>
  <c r="N284" s="1"/>
  <c r="H252"/>
  <c r="H253"/>
  <c r="H254"/>
  <c r="H255"/>
  <c r="H251"/>
  <c r="E40"/>
  <c r="O40" s="1"/>
  <c r="E44"/>
  <c r="O44" s="1"/>
  <c r="D44"/>
  <c r="N44" s="1"/>
  <c r="C45"/>
  <c r="M45" s="1"/>
  <c r="C41"/>
  <c r="M41" s="1"/>
  <c r="C42"/>
  <c r="M42" s="1"/>
  <c r="D43"/>
  <c r="N43" s="1"/>
  <c r="H204"/>
  <c r="H205"/>
  <c r="H200"/>
  <c r="H201"/>
  <c r="H202"/>
  <c r="H203"/>
  <c r="D40" l="1"/>
  <c r="N40" s="1"/>
  <c r="C43"/>
  <c r="M43" s="1"/>
  <c r="E283"/>
  <c r="O284"/>
  <c r="H155"/>
  <c r="N155"/>
  <c r="P155"/>
  <c r="O155"/>
  <c r="E39"/>
  <c r="O39" s="1"/>
  <c r="D283"/>
  <c r="D39" l="1"/>
  <c r="N39" s="1"/>
  <c r="L191"/>
  <c r="K191"/>
  <c r="J191"/>
  <c r="I191"/>
  <c r="H197"/>
  <c r="H196"/>
  <c r="H195"/>
  <c r="H194"/>
  <c r="H193"/>
  <c r="H192"/>
  <c r="H191" l="1"/>
  <c r="H308"/>
  <c r="H307"/>
  <c r="H306"/>
  <c r="H305"/>
  <c r="H300"/>
  <c r="H299"/>
  <c r="H298"/>
  <c r="H248"/>
  <c r="H247"/>
  <c r="H246"/>
  <c r="H245"/>
  <c r="H244"/>
  <c r="H243"/>
  <c r="H242"/>
  <c r="H273"/>
  <c r="H272"/>
  <c r="H271"/>
  <c r="H270"/>
  <c r="H269"/>
  <c r="H268"/>
  <c r="H267"/>
  <c r="H266"/>
  <c r="H265"/>
  <c r="H264"/>
  <c r="E28"/>
  <c r="J28"/>
  <c r="K28"/>
  <c r="L28"/>
  <c r="I28"/>
  <c r="J26"/>
  <c r="K26"/>
  <c r="L26"/>
  <c r="I26"/>
  <c r="J24"/>
  <c r="I24"/>
  <c r="K24"/>
  <c r="L24"/>
  <c r="H27"/>
  <c r="H29"/>
  <c r="H30"/>
  <c r="H31"/>
  <c r="H32"/>
  <c r="H33"/>
  <c r="H34"/>
  <c r="H35"/>
  <c r="H36"/>
  <c r="H37"/>
  <c r="H38"/>
  <c r="H39"/>
  <c r="H44"/>
  <c r="H46"/>
  <c r="H47"/>
  <c r="H48"/>
  <c r="H49"/>
  <c r="H50"/>
  <c r="H51"/>
  <c r="H52"/>
  <c r="E304"/>
  <c r="F304"/>
  <c r="G304"/>
  <c r="I304"/>
  <c r="J304"/>
  <c r="K304"/>
  <c r="L304"/>
  <c r="D304"/>
  <c r="C305"/>
  <c r="C306"/>
  <c r="C307"/>
  <c r="C308"/>
  <c r="E301"/>
  <c r="F301"/>
  <c r="G301"/>
  <c r="H301"/>
  <c r="I301"/>
  <c r="J301"/>
  <c r="K301"/>
  <c r="L301"/>
  <c r="D301"/>
  <c r="L297"/>
  <c r="K297"/>
  <c r="J297"/>
  <c r="I297"/>
  <c r="E297"/>
  <c r="F297"/>
  <c r="G297"/>
  <c r="D297"/>
  <c r="C298"/>
  <c r="C299"/>
  <c r="C300"/>
  <c r="C302"/>
  <c r="M302" s="1"/>
  <c r="C303"/>
  <c r="M303" s="1"/>
  <c r="L293"/>
  <c r="L282" s="1"/>
  <c r="K293"/>
  <c r="J293"/>
  <c r="I293"/>
  <c r="E293"/>
  <c r="F293"/>
  <c r="G293"/>
  <c r="D293"/>
  <c r="D289"/>
  <c r="N289" s="1"/>
  <c r="E289"/>
  <c r="O289" s="1"/>
  <c r="F289"/>
  <c r="P289" s="1"/>
  <c r="G289"/>
  <c r="N283"/>
  <c r="C284"/>
  <c r="M284" s="1"/>
  <c r="C286"/>
  <c r="M286" s="1"/>
  <c r="C288"/>
  <c r="M288" s="1"/>
  <c r="C290"/>
  <c r="M290" s="1"/>
  <c r="C291"/>
  <c r="M291" s="1"/>
  <c r="C292"/>
  <c r="M292" s="1"/>
  <c r="C294"/>
  <c r="M294" s="1"/>
  <c r="C295"/>
  <c r="M295" s="1"/>
  <c r="L279"/>
  <c r="K279"/>
  <c r="J279"/>
  <c r="I279"/>
  <c r="E279"/>
  <c r="F279"/>
  <c r="G279"/>
  <c r="D279"/>
  <c r="C280"/>
  <c r="M280" s="1"/>
  <c r="C281"/>
  <c r="M281" s="1"/>
  <c r="L274"/>
  <c r="K274"/>
  <c r="J274"/>
  <c r="I274"/>
  <c r="E274"/>
  <c r="F274"/>
  <c r="G274"/>
  <c r="C275"/>
  <c r="M275" s="1"/>
  <c r="C276"/>
  <c r="M276" s="1"/>
  <c r="C277"/>
  <c r="M277" s="1"/>
  <c r="C278"/>
  <c r="M278" s="1"/>
  <c r="D274"/>
  <c r="L263"/>
  <c r="K263"/>
  <c r="J263"/>
  <c r="I263"/>
  <c r="E263"/>
  <c r="F263"/>
  <c r="G263"/>
  <c r="D263"/>
  <c r="C264"/>
  <c r="C265"/>
  <c r="C266"/>
  <c r="C267"/>
  <c r="C268"/>
  <c r="C269"/>
  <c r="C270"/>
  <c r="C271"/>
  <c r="C272"/>
  <c r="C273"/>
  <c r="L256"/>
  <c r="K256"/>
  <c r="J256"/>
  <c r="E256"/>
  <c r="F256"/>
  <c r="G256"/>
  <c r="D256"/>
  <c r="L250"/>
  <c r="K250"/>
  <c r="J250"/>
  <c r="I250"/>
  <c r="E250"/>
  <c r="F250"/>
  <c r="G250"/>
  <c r="D250"/>
  <c r="C251"/>
  <c r="M251" s="1"/>
  <c r="C252"/>
  <c r="M252" s="1"/>
  <c r="C253"/>
  <c r="M253" s="1"/>
  <c r="C254"/>
  <c r="M254" s="1"/>
  <c r="C255"/>
  <c r="M255" s="1"/>
  <c r="C257"/>
  <c r="M257" s="1"/>
  <c r="C258"/>
  <c r="M258" s="1"/>
  <c r="C259"/>
  <c r="M259" s="1"/>
  <c r="C260"/>
  <c r="M260" s="1"/>
  <c r="C261"/>
  <c r="M261" s="1"/>
  <c r="C262"/>
  <c r="M262" s="1"/>
  <c r="G249" l="1"/>
  <c r="D296"/>
  <c r="P304"/>
  <c r="L249"/>
  <c r="O304"/>
  <c r="E249"/>
  <c r="I23"/>
  <c r="P283"/>
  <c r="O301"/>
  <c r="P250"/>
  <c r="O250"/>
  <c r="O256"/>
  <c r="O279"/>
  <c r="N250"/>
  <c r="J282"/>
  <c r="O283"/>
  <c r="I296"/>
  <c r="N297"/>
  <c r="O263"/>
  <c r="O274"/>
  <c r="O293"/>
  <c r="N301"/>
  <c r="M265"/>
  <c r="M269"/>
  <c r="M273"/>
  <c r="M298"/>
  <c r="M306"/>
  <c r="N263"/>
  <c r="N274"/>
  <c r="P279"/>
  <c r="N293"/>
  <c r="M264"/>
  <c r="M268"/>
  <c r="M272"/>
  <c r="M305"/>
  <c r="K296"/>
  <c r="P297"/>
  <c r="P301"/>
  <c r="L23"/>
  <c r="M267"/>
  <c r="M271"/>
  <c r="M300"/>
  <c r="M308"/>
  <c r="P256"/>
  <c r="N256"/>
  <c r="P263"/>
  <c r="P274"/>
  <c r="N279"/>
  <c r="P293"/>
  <c r="O297"/>
  <c r="N304"/>
  <c r="O28"/>
  <c r="M266"/>
  <c r="M270"/>
  <c r="M299"/>
  <c r="M307"/>
  <c r="J23"/>
  <c r="H304"/>
  <c r="K23"/>
  <c r="H28"/>
  <c r="H26"/>
  <c r="H25"/>
  <c r="C304"/>
  <c r="E296"/>
  <c r="G296"/>
  <c r="J296"/>
  <c r="F296"/>
  <c r="L296"/>
  <c r="J249"/>
  <c r="H297"/>
  <c r="C297"/>
  <c r="C301"/>
  <c r="M301" s="1"/>
  <c r="K282"/>
  <c r="I282"/>
  <c r="E282"/>
  <c r="F249"/>
  <c r="D282"/>
  <c r="H293"/>
  <c r="G282"/>
  <c r="C283"/>
  <c r="F282"/>
  <c r="C289"/>
  <c r="M289" s="1"/>
  <c r="C293"/>
  <c r="H283"/>
  <c r="K249"/>
  <c r="D249"/>
  <c r="H279"/>
  <c r="C279"/>
  <c r="H274"/>
  <c r="C274"/>
  <c r="C263"/>
  <c r="H263"/>
  <c r="H250"/>
  <c r="C256"/>
  <c r="H256"/>
  <c r="I249"/>
  <c r="C250"/>
  <c r="L241"/>
  <c r="K241"/>
  <c r="J241"/>
  <c r="I241"/>
  <c r="E241"/>
  <c r="F241"/>
  <c r="G241"/>
  <c r="D241"/>
  <c r="C242"/>
  <c r="M242" s="1"/>
  <c r="C243"/>
  <c r="M243" s="1"/>
  <c r="C244"/>
  <c r="M244" s="1"/>
  <c r="C245"/>
  <c r="M245" s="1"/>
  <c r="C246"/>
  <c r="M246" s="1"/>
  <c r="C247"/>
  <c r="M247" s="1"/>
  <c r="C248"/>
  <c r="M248" s="1"/>
  <c r="L237"/>
  <c r="K237"/>
  <c r="J237"/>
  <c r="I237"/>
  <c r="E237"/>
  <c r="F237"/>
  <c r="G237"/>
  <c r="D237"/>
  <c r="L235"/>
  <c r="K235"/>
  <c r="J235"/>
  <c r="I235"/>
  <c r="E235"/>
  <c r="F235"/>
  <c r="G235"/>
  <c r="D235"/>
  <c r="L233"/>
  <c r="K233"/>
  <c r="J233"/>
  <c r="I233"/>
  <c r="E233"/>
  <c r="F233"/>
  <c r="G233"/>
  <c r="D233"/>
  <c r="L230"/>
  <c r="K230"/>
  <c r="J230"/>
  <c r="I230"/>
  <c r="G230"/>
  <c r="E230"/>
  <c r="F230"/>
  <c r="D230"/>
  <c r="L228"/>
  <c r="K228"/>
  <c r="J228"/>
  <c r="I228"/>
  <c r="E228"/>
  <c r="F228"/>
  <c r="G228"/>
  <c r="D228"/>
  <c r="L215"/>
  <c r="K215"/>
  <c r="J215"/>
  <c r="I215"/>
  <c r="F215"/>
  <c r="G215"/>
  <c r="E215"/>
  <c r="D215"/>
  <c r="C216"/>
  <c r="M216" s="1"/>
  <c r="C217"/>
  <c r="M217" s="1"/>
  <c r="C218"/>
  <c r="M218" s="1"/>
  <c r="C219"/>
  <c r="M219" s="1"/>
  <c r="C220"/>
  <c r="M220" s="1"/>
  <c r="C221"/>
  <c r="M221" s="1"/>
  <c r="C222"/>
  <c r="M222" s="1"/>
  <c r="C223"/>
  <c r="M223" s="1"/>
  <c r="C224"/>
  <c r="M224" s="1"/>
  <c r="C225"/>
  <c r="M225" s="1"/>
  <c r="C226"/>
  <c r="M226" s="1"/>
  <c r="C227"/>
  <c r="M227" s="1"/>
  <c r="C229"/>
  <c r="M229" s="1"/>
  <c r="C231"/>
  <c r="M231" s="1"/>
  <c r="C232"/>
  <c r="M232" s="1"/>
  <c r="C234"/>
  <c r="M234" s="1"/>
  <c r="C236"/>
  <c r="M236" s="1"/>
  <c r="C238"/>
  <c r="M238" s="1"/>
  <c r="C239"/>
  <c r="M239" s="1"/>
  <c r="C240"/>
  <c r="M240" s="1"/>
  <c r="L210"/>
  <c r="K210"/>
  <c r="J210"/>
  <c r="I210"/>
  <c r="E210"/>
  <c r="F210"/>
  <c r="G210"/>
  <c r="D210"/>
  <c r="C212"/>
  <c r="M212" s="1"/>
  <c r="C213"/>
  <c r="M213" s="1"/>
  <c r="C211"/>
  <c r="M211" s="1"/>
  <c r="L206"/>
  <c r="K206"/>
  <c r="J206"/>
  <c r="I206"/>
  <c r="E206"/>
  <c r="F206"/>
  <c r="G206"/>
  <c r="D206"/>
  <c r="C208"/>
  <c r="M208" s="1"/>
  <c r="C209"/>
  <c r="M209" s="1"/>
  <c r="C207"/>
  <c r="M207" s="1"/>
  <c r="L199"/>
  <c r="K199"/>
  <c r="J199"/>
  <c r="I199"/>
  <c r="F199"/>
  <c r="G199"/>
  <c r="E199"/>
  <c r="D199"/>
  <c r="C200"/>
  <c r="M200" s="1"/>
  <c r="C201"/>
  <c r="M201" s="1"/>
  <c r="C202"/>
  <c r="M202" s="1"/>
  <c r="C203"/>
  <c r="M203" s="1"/>
  <c r="C204"/>
  <c r="M204" s="1"/>
  <c r="C205"/>
  <c r="M205" s="1"/>
  <c r="C193"/>
  <c r="M193" s="1"/>
  <c r="C194"/>
  <c r="M194" s="1"/>
  <c r="C195"/>
  <c r="M195" s="1"/>
  <c r="C196"/>
  <c r="M196" s="1"/>
  <c r="C197"/>
  <c r="M197" s="1"/>
  <c r="C192"/>
  <c r="M192" s="1"/>
  <c r="F191"/>
  <c r="P191" s="1"/>
  <c r="G191"/>
  <c r="E191"/>
  <c r="O191" s="1"/>
  <c r="D191"/>
  <c r="N191" s="1"/>
  <c r="L189"/>
  <c r="K189"/>
  <c r="J189"/>
  <c r="I189"/>
  <c r="C190"/>
  <c r="M190" s="1"/>
  <c r="E189"/>
  <c r="F189"/>
  <c r="G189"/>
  <c r="D189"/>
  <c r="C171"/>
  <c r="M171" s="1"/>
  <c r="C172"/>
  <c r="M172" s="1"/>
  <c r="C173"/>
  <c r="M173" s="1"/>
  <c r="C174"/>
  <c r="M174" s="1"/>
  <c r="C175"/>
  <c r="M175" s="1"/>
  <c r="C176"/>
  <c r="M176" s="1"/>
  <c r="C177"/>
  <c r="M177" s="1"/>
  <c r="C178"/>
  <c r="M178" s="1"/>
  <c r="C179"/>
  <c r="M179" s="1"/>
  <c r="C180"/>
  <c r="M180" s="1"/>
  <c r="C182"/>
  <c r="M182" s="1"/>
  <c r="C183"/>
  <c r="M183" s="1"/>
  <c r="C184"/>
  <c r="M184" s="1"/>
  <c r="C185"/>
  <c r="M185" s="1"/>
  <c r="C186"/>
  <c r="M186" s="1"/>
  <c r="C187"/>
  <c r="M187" s="1"/>
  <c r="C188"/>
  <c r="M188" s="1"/>
  <c r="C170"/>
  <c r="M170" s="1"/>
  <c r="C168"/>
  <c r="M168" s="1"/>
  <c r="C167"/>
  <c r="M167" s="1"/>
  <c r="L166"/>
  <c r="K166"/>
  <c r="J166"/>
  <c r="I166"/>
  <c r="E166"/>
  <c r="F166"/>
  <c r="G166"/>
  <c r="D166"/>
  <c r="E163"/>
  <c r="O163" s="1"/>
  <c r="F163"/>
  <c r="P163" s="1"/>
  <c r="G163"/>
  <c r="C165"/>
  <c r="M165" s="1"/>
  <c r="C164"/>
  <c r="M164" s="1"/>
  <c r="G161"/>
  <c r="E161"/>
  <c r="O161" s="1"/>
  <c r="F161"/>
  <c r="P161" s="1"/>
  <c r="D161"/>
  <c r="N161" s="1"/>
  <c r="C162"/>
  <c r="M162" s="1"/>
  <c r="I133"/>
  <c r="J144"/>
  <c r="K144"/>
  <c r="L144"/>
  <c r="I144"/>
  <c r="E144"/>
  <c r="F144"/>
  <c r="G144"/>
  <c r="D144"/>
  <c r="C154"/>
  <c r="M154" s="1"/>
  <c r="C155"/>
  <c r="M155" s="1"/>
  <c r="C156"/>
  <c r="M156" s="1"/>
  <c r="C157"/>
  <c r="M157" s="1"/>
  <c r="C158"/>
  <c r="M158" s="1"/>
  <c r="C159"/>
  <c r="M159" s="1"/>
  <c r="C160"/>
  <c r="M160" s="1"/>
  <c r="C153"/>
  <c r="M153" s="1"/>
  <c r="C149"/>
  <c r="M149" s="1"/>
  <c r="C146"/>
  <c r="M146" s="1"/>
  <c r="C147"/>
  <c r="M147" s="1"/>
  <c r="C148"/>
  <c r="M148" s="1"/>
  <c r="C145"/>
  <c r="M145" s="1"/>
  <c r="L133"/>
  <c r="K133"/>
  <c r="J133"/>
  <c r="E133"/>
  <c r="F133"/>
  <c r="G133"/>
  <c r="D133"/>
  <c r="C139"/>
  <c r="M139" s="1"/>
  <c r="C140"/>
  <c r="M140" s="1"/>
  <c r="C141"/>
  <c r="M141" s="1"/>
  <c r="C142"/>
  <c r="M142" s="1"/>
  <c r="C143"/>
  <c r="M143" s="1"/>
  <c r="C135"/>
  <c r="M135" s="1"/>
  <c r="C136"/>
  <c r="M136" s="1"/>
  <c r="C137"/>
  <c r="M137" s="1"/>
  <c r="C138"/>
  <c r="M138" s="1"/>
  <c r="C134"/>
  <c r="M134" s="1"/>
  <c r="L121"/>
  <c r="K121"/>
  <c r="J121"/>
  <c r="E121"/>
  <c r="F121"/>
  <c r="G121"/>
  <c r="D121"/>
  <c r="N121" s="1"/>
  <c r="C131"/>
  <c r="M131" s="1"/>
  <c r="C132"/>
  <c r="M132" s="1"/>
  <c r="C127"/>
  <c r="M127" s="1"/>
  <c r="C128"/>
  <c r="M128" s="1"/>
  <c r="C129"/>
  <c r="M129" s="1"/>
  <c r="C130"/>
  <c r="M130" s="1"/>
  <c r="C123"/>
  <c r="M123" s="1"/>
  <c r="C124"/>
  <c r="M124" s="1"/>
  <c r="C125"/>
  <c r="M125" s="1"/>
  <c r="C126"/>
  <c r="M126" s="1"/>
  <c r="C122"/>
  <c r="M122" s="1"/>
  <c r="C105"/>
  <c r="E116"/>
  <c r="O116" s="1"/>
  <c r="F116"/>
  <c r="P116" s="1"/>
  <c r="G116"/>
  <c r="D116"/>
  <c r="N116" s="1"/>
  <c r="E114"/>
  <c r="O114" s="1"/>
  <c r="F114"/>
  <c r="P114" s="1"/>
  <c r="G114"/>
  <c r="D114"/>
  <c r="N114" s="1"/>
  <c r="E111"/>
  <c r="O111" s="1"/>
  <c r="F111"/>
  <c r="P111" s="1"/>
  <c r="G111"/>
  <c r="D111"/>
  <c r="N111" s="1"/>
  <c r="E90"/>
  <c r="O90" s="1"/>
  <c r="F90"/>
  <c r="P90" s="1"/>
  <c r="G90"/>
  <c r="D90"/>
  <c r="N90" s="1"/>
  <c r="E72"/>
  <c r="O72" s="1"/>
  <c r="F72"/>
  <c r="P72" s="1"/>
  <c r="G72"/>
  <c r="D72"/>
  <c r="N72" s="1"/>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C74"/>
  <c r="C75"/>
  <c r="C76"/>
  <c r="C77"/>
  <c r="C78"/>
  <c r="C79"/>
  <c r="C80"/>
  <c r="C81"/>
  <c r="C82"/>
  <c r="C83"/>
  <c r="C84"/>
  <c r="C85"/>
  <c r="C86"/>
  <c r="C87"/>
  <c r="C88"/>
  <c r="C89"/>
  <c r="C91"/>
  <c r="C92"/>
  <c r="C93"/>
  <c r="C94"/>
  <c r="C95"/>
  <c r="C96"/>
  <c r="C97"/>
  <c r="C98"/>
  <c r="C99"/>
  <c r="C100"/>
  <c r="C101"/>
  <c r="C102"/>
  <c r="C103"/>
  <c r="C104"/>
  <c r="C106"/>
  <c r="C107"/>
  <c r="C108"/>
  <c r="C109"/>
  <c r="C110"/>
  <c r="C112"/>
  <c r="C113"/>
  <c r="C115"/>
  <c r="C117"/>
  <c r="C118"/>
  <c r="C119"/>
  <c r="C73"/>
  <c r="E66"/>
  <c r="O66" s="1"/>
  <c r="F66"/>
  <c r="P66" s="1"/>
  <c r="G66"/>
  <c r="D66"/>
  <c r="N66" s="1"/>
  <c r="C68"/>
  <c r="M68" s="1"/>
  <c r="C69"/>
  <c r="M69" s="1"/>
  <c r="C70"/>
  <c r="M70" s="1"/>
  <c r="C67"/>
  <c r="M67" s="1"/>
  <c r="D64"/>
  <c r="N64" s="1"/>
  <c r="E64"/>
  <c r="O64" s="1"/>
  <c r="F64"/>
  <c r="P64" s="1"/>
  <c r="G64"/>
  <c r="E61"/>
  <c r="O61" s="1"/>
  <c r="F61"/>
  <c r="P61" s="1"/>
  <c r="D61"/>
  <c r="N61" s="1"/>
  <c r="E54"/>
  <c r="O54" s="1"/>
  <c r="F54"/>
  <c r="P54" s="1"/>
  <c r="G54"/>
  <c r="D54"/>
  <c r="N54" s="1"/>
  <c r="C55"/>
  <c r="M55" s="1"/>
  <c r="C56"/>
  <c r="M56" s="1"/>
  <c r="C57"/>
  <c r="M57" s="1"/>
  <c r="C58"/>
  <c r="M58" s="1"/>
  <c r="C59"/>
  <c r="M59" s="1"/>
  <c r="C60"/>
  <c r="M60" s="1"/>
  <c r="C62"/>
  <c r="M62" s="1"/>
  <c r="C63"/>
  <c r="M63" s="1"/>
  <c r="C65"/>
  <c r="M65" s="1"/>
  <c r="E51"/>
  <c r="O51" s="1"/>
  <c r="F51"/>
  <c r="P51" s="1"/>
  <c r="G51"/>
  <c r="D51"/>
  <c r="N51" s="1"/>
  <c r="E49"/>
  <c r="O49" s="1"/>
  <c r="F49"/>
  <c r="P49" s="1"/>
  <c r="G49"/>
  <c r="D49"/>
  <c r="N49" s="1"/>
  <c r="E46"/>
  <c r="O46" s="1"/>
  <c r="F46"/>
  <c r="P46" s="1"/>
  <c r="G46"/>
  <c r="D46"/>
  <c r="N46" s="1"/>
  <c r="F39"/>
  <c r="P39" s="1"/>
  <c r="G39"/>
  <c r="E35"/>
  <c r="O35" s="1"/>
  <c r="F35"/>
  <c r="P35" s="1"/>
  <c r="G35"/>
  <c r="D35"/>
  <c r="N35" s="1"/>
  <c r="E30"/>
  <c r="O30" s="1"/>
  <c r="F30"/>
  <c r="P30" s="1"/>
  <c r="G30"/>
  <c r="D30"/>
  <c r="N30" s="1"/>
  <c r="F28"/>
  <c r="P28" s="1"/>
  <c r="G28"/>
  <c r="D28"/>
  <c r="N28" s="1"/>
  <c r="E26"/>
  <c r="O26" s="1"/>
  <c r="F26"/>
  <c r="P26" s="1"/>
  <c r="G26"/>
  <c r="D26"/>
  <c r="N26" s="1"/>
  <c r="E24"/>
  <c r="O24" s="1"/>
  <c r="F24"/>
  <c r="P24" s="1"/>
  <c r="G24"/>
  <c r="D24"/>
  <c r="C25"/>
  <c r="C27"/>
  <c r="M27" s="1"/>
  <c r="C29"/>
  <c r="M29" s="1"/>
  <c r="C31"/>
  <c r="M31" s="1"/>
  <c r="C32"/>
  <c r="M32" s="1"/>
  <c r="C33"/>
  <c r="M33" s="1"/>
  <c r="C34"/>
  <c r="M34" s="1"/>
  <c r="C36"/>
  <c r="M36" s="1"/>
  <c r="C37"/>
  <c r="M37" s="1"/>
  <c r="C38"/>
  <c r="M38" s="1"/>
  <c r="C40"/>
  <c r="M40" s="1"/>
  <c r="C44"/>
  <c r="M44" s="1"/>
  <c r="C47"/>
  <c r="M47" s="1"/>
  <c r="C48"/>
  <c r="M48" s="1"/>
  <c r="C50"/>
  <c r="M50" s="1"/>
  <c r="C52"/>
  <c r="M52" s="1"/>
  <c r="C10"/>
  <c r="M10" s="1"/>
  <c r="C11"/>
  <c r="M11" s="1"/>
  <c r="C12"/>
  <c r="M12" s="1"/>
  <c r="C13"/>
  <c r="M13" s="1"/>
  <c r="C14"/>
  <c r="M14" s="1"/>
  <c r="C15"/>
  <c r="M15" s="1"/>
  <c r="C16"/>
  <c r="M16" s="1"/>
  <c r="C17"/>
  <c r="M17" s="1"/>
  <c r="C18"/>
  <c r="M18" s="1"/>
  <c r="C19"/>
  <c r="M19" s="1"/>
  <c r="C20"/>
  <c r="M20" s="1"/>
  <c r="C21"/>
  <c r="M21" s="1"/>
  <c r="C22"/>
  <c r="M22" s="1"/>
  <c r="H9"/>
  <c r="C9"/>
  <c r="K8"/>
  <c r="J8"/>
  <c r="I8"/>
  <c r="F8"/>
  <c r="E8"/>
  <c r="D8"/>
  <c r="N296" l="1"/>
  <c r="O249"/>
  <c r="L120"/>
  <c r="M105"/>
  <c r="O133"/>
  <c r="P230"/>
  <c r="M293"/>
  <c r="N189"/>
  <c r="M283"/>
  <c r="P121"/>
  <c r="O166"/>
  <c r="P8"/>
  <c r="N24"/>
  <c r="D23"/>
  <c r="N23" s="1"/>
  <c r="M9"/>
  <c r="O121"/>
  <c r="M279"/>
  <c r="O206"/>
  <c r="O296"/>
  <c r="P215"/>
  <c r="O169"/>
  <c r="M109"/>
  <c r="M75"/>
  <c r="M79"/>
  <c r="M82"/>
  <c r="M86"/>
  <c r="P133"/>
  <c r="O189"/>
  <c r="M274"/>
  <c r="P249"/>
  <c r="M304"/>
  <c r="M73"/>
  <c r="M92"/>
  <c r="M96"/>
  <c r="M100"/>
  <c r="M104"/>
  <c r="O8"/>
  <c r="M76"/>
  <c r="M83"/>
  <c r="M87"/>
  <c r="M91"/>
  <c r="M95"/>
  <c r="M99"/>
  <c r="M103"/>
  <c r="M107"/>
  <c r="M115"/>
  <c r="M119"/>
  <c r="P144"/>
  <c r="P189"/>
  <c r="P199"/>
  <c r="N210"/>
  <c r="N215"/>
  <c r="N228"/>
  <c r="N230"/>
  <c r="N233"/>
  <c r="N235"/>
  <c r="N237"/>
  <c r="O241"/>
  <c r="N249"/>
  <c r="M263"/>
  <c r="O282"/>
  <c r="M94"/>
  <c r="M98"/>
  <c r="M102"/>
  <c r="M106"/>
  <c r="M110"/>
  <c r="M118"/>
  <c r="P166"/>
  <c r="P169"/>
  <c r="O199"/>
  <c r="P206"/>
  <c r="N241"/>
  <c r="M250"/>
  <c r="P282"/>
  <c r="I120"/>
  <c r="N133"/>
  <c r="H296"/>
  <c r="M297"/>
  <c r="M74"/>
  <c r="M78"/>
  <c r="M81"/>
  <c r="M85"/>
  <c r="M89"/>
  <c r="M93"/>
  <c r="M97"/>
  <c r="M101"/>
  <c r="M113"/>
  <c r="M117"/>
  <c r="N144"/>
  <c r="N199"/>
  <c r="P210"/>
  <c r="P228"/>
  <c r="P233"/>
  <c r="P235"/>
  <c r="P237"/>
  <c r="N282"/>
  <c r="M25"/>
  <c r="J214"/>
  <c r="O215"/>
  <c r="N8"/>
  <c r="M77"/>
  <c r="M80"/>
  <c r="M84"/>
  <c r="M88"/>
  <c r="M108"/>
  <c r="M112"/>
  <c r="O144"/>
  <c r="N166"/>
  <c r="N169"/>
  <c r="N206"/>
  <c r="O210"/>
  <c r="O228"/>
  <c r="O230"/>
  <c r="O233"/>
  <c r="O235"/>
  <c r="O237"/>
  <c r="P241"/>
  <c r="M256"/>
  <c r="P296"/>
  <c r="C39"/>
  <c r="M39" s="1"/>
  <c r="H24"/>
  <c r="K120"/>
  <c r="J120"/>
  <c r="C64"/>
  <c r="M64" s="1"/>
  <c r="C296"/>
  <c r="H23"/>
  <c r="K214"/>
  <c r="C249"/>
  <c r="C282"/>
  <c r="H282"/>
  <c r="L214"/>
  <c r="H249"/>
  <c r="C241"/>
  <c r="H241"/>
  <c r="E214"/>
  <c r="H237"/>
  <c r="I214"/>
  <c r="C235"/>
  <c r="C237"/>
  <c r="G214"/>
  <c r="C228"/>
  <c r="C215"/>
  <c r="H228"/>
  <c r="H230"/>
  <c r="H233"/>
  <c r="H235"/>
  <c r="F214"/>
  <c r="D214"/>
  <c r="H215"/>
  <c r="C233"/>
  <c r="C230"/>
  <c r="J198"/>
  <c r="E198"/>
  <c r="C206"/>
  <c r="K198"/>
  <c r="D198"/>
  <c r="I198"/>
  <c r="G198"/>
  <c r="L198"/>
  <c r="C199"/>
  <c r="H210"/>
  <c r="F198"/>
  <c r="H206"/>
  <c r="C210"/>
  <c r="H199"/>
  <c r="H189"/>
  <c r="C191"/>
  <c r="M191" s="1"/>
  <c r="C189"/>
  <c r="C169"/>
  <c r="H169"/>
  <c r="G120"/>
  <c r="H121"/>
  <c r="H166"/>
  <c r="C166"/>
  <c r="H144"/>
  <c r="C163"/>
  <c r="M163" s="1"/>
  <c r="H133"/>
  <c r="D120"/>
  <c r="C133"/>
  <c r="E120"/>
  <c r="C121"/>
  <c r="F120"/>
  <c r="C161"/>
  <c r="M161" s="1"/>
  <c r="E71"/>
  <c r="O71" s="1"/>
  <c r="G71"/>
  <c r="C116"/>
  <c r="M116" s="1"/>
  <c r="C90"/>
  <c r="M90" s="1"/>
  <c r="C72"/>
  <c r="M72" s="1"/>
  <c r="C111"/>
  <c r="M111" s="1"/>
  <c r="C114"/>
  <c r="M114" s="1"/>
  <c r="F71"/>
  <c r="P71" s="1"/>
  <c r="D71"/>
  <c r="N71" s="1"/>
  <c r="G53"/>
  <c r="C61"/>
  <c r="M61" s="1"/>
  <c r="C66"/>
  <c r="M66" s="1"/>
  <c r="D53"/>
  <c r="N53" s="1"/>
  <c r="E23"/>
  <c r="O23" s="1"/>
  <c r="E53"/>
  <c r="O53" s="1"/>
  <c r="C54"/>
  <c r="M54" s="1"/>
  <c r="F53"/>
  <c r="P53" s="1"/>
  <c r="G23"/>
  <c r="C28"/>
  <c r="M28" s="1"/>
  <c r="C46"/>
  <c r="M46" s="1"/>
  <c r="C51"/>
  <c r="M51" s="1"/>
  <c r="C35"/>
  <c r="M35" s="1"/>
  <c r="C24"/>
  <c r="C26"/>
  <c r="M26" s="1"/>
  <c r="C30"/>
  <c r="M30" s="1"/>
  <c r="C49"/>
  <c r="M49" s="1"/>
  <c r="F23"/>
  <c r="P23" s="1"/>
  <c r="C8"/>
  <c r="H8"/>
  <c r="L7" l="1"/>
  <c r="M249"/>
  <c r="M235"/>
  <c r="M121"/>
  <c r="O198"/>
  <c r="M228"/>
  <c r="M169"/>
  <c r="M189"/>
  <c r="M241"/>
  <c r="M282"/>
  <c r="M230"/>
  <c r="M237"/>
  <c r="M296"/>
  <c r="I7"/>
  <c r="N198"/>
  <c r="M8"/>
  <c r="M133"/>
  <c r="M166"/>
  <c r="M199"/>
  <c r="M210"/>
  <c r="M215"/>
  <c r="M233"/>
  <c r="N214"/>
  <c r="M24"/>
  <c r="P120"/>
  <c r="K7"/>
  <c r="P198"/>
  <c r="M206"/>
  <c r="P214"/>
  <c r="O120"/>
  <c r="O214"/>
  <c r="N120"/>
  <c r="J7"/>
  <c r="H120"/>
  <c r="F7"/>
  <c r="D7"/>
  <c r="E7"/>
  <c r="G7"/>
  <c r="C214"/>
  <c r="H214"/>
  <c r="C198"/>
  <c r="H198"/>
  <c r="C120"/>
  <c r="C144"/>
  <c r="M144" s="1"/>
  <c r="C151"/>
  <c r="M151" s="1"/>
  <c r="C71"/>
  <c r="M71" s="1"/>
  <c r="C53"/>
  <c r="M53" s="1"/>
  <c r="C23"/>
  <c r="M23" s="1"/>
  <c r="M120" l="1"/>
  <c r="N7"/>
  <c r="O7"/>
  <c r="P7"/>
  <c r="H7"/>
  <c r="M214"/>
  <c r="M198"/>
  <c r="C7"/>
  <c r="M7" l="1"/>
</calcChain>
</file>

<file path=xl/sharedStrings.xml><?xml version="1.0" encoding="utf-8"?>
<sst xmlns="http://schemas.openxmlformats.org/spreadsheetml/2006/main" count="636" uniqueCount="528">
  <si>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</si>
  <si>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</si>
  <si>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</si>
  <si>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</si>
  <si>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</si>
  <si>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</si>
  <si>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</si>
  <si>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</si>
  <si>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</si>
  <si>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</si>
  <si>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</si>
  <si>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</si>
  <si>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</si>
  <si>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</si>
  <si>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</si>
  <si>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</si>
  <si>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</si>
  <si>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</si>
  <si>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</si>
  <si>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</si>
  <si>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</si>
  <si>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</si>
  <si>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</si>
  <si>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</si>
  <si>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</si>
  <si>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</si>
  <si>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</si>
  <si>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</si>
  <si>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</si>
  <si>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</si>
  <si>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</si>
  <si>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</si>
  <si>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</si>
  <si>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</si>
  <si>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</si>
  <si>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</si>
  <si>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</si>
  <si>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Строительство и реконструкция общеобразовательных учреждений</t>
  </si>
  <si>
    <t>Строительство дошкольных образовательных учреждений</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</si>
  <si>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</si>
  <si>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</si>
  <si>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</si>
  <si>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</si>
  <si>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</si>
  <si>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</si>
  <si>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</si>
  <si>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</si>
  <si>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</si>
  <si>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</si>
  <si>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</si>
  <si>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</si>
  <si>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</si>
  <si>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Меры государственной поддержки по улучшению жилищных условий отдельных категорий граждан</t>
  </si>
  <si>
    <t xml:space="preserve">Подпрограмма 2 «Поддержка социально ориентированных некоммерческих организаций» </t>
  </si>
  <si>
    <t>Оказание финансовой поддержки социально ориентированным некоммерческим организациям путем присуждения муниципального гранта Белоярского района в области социально значимых проектов социально ориентированных некоммерческих организаций</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</si>
  <si>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</si>
  <si>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</si>
  <si>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</si>
  <si>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r>
      <t>Проведение мероприятий по организации отдыха и  досуга</t>
    </r>
    <r>
      <rPr>
        <b/>
        <sz val="10"/>
        <color theme="1"/>
        <rFont val="Times New Roman"/>
        <family val="1"/>
        <charset val="204"/>
      </rPr>
      <t xml:space="preserve"> </t>
    </r>
    <r>
      <rPr>
        <sz val="10"/>
        <color theme="1"/>
        <rFont val="Times New Roman"/>
        <family val="1"/>
        <charset val="204"/>
      </rPr>
      <t>отдельных категорий граждан, проживающих на территории Белоярского района</t>
    </r>
  </si>
  <si>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</si>
  <si>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</si>
  <si>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</si>
  <si>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</si>
  <si>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</si>
  <si>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</si>
  <si>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Обустройство подходов к  пешеходным переходам (с каждой стороны пешеходного перехода) на улично-дорожной сети города Белоярский (УТиС)</t>
  </si>
  <si>
    <t xml:space="preserve">Наименование  муниципальной программы, подпрограммы, мероприятий </t>
  </si>
  <si>
    <t>Подпрограмма 1 «Обеспечение прав граждан на доступ к культурным ценностям и информации»</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</si>
  <si>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</si>
  <si>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</si>
  <si>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</si>
  <si>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Оплата услуг по оцифровке краеведческих документов</t>
  </si>
  <si>
    <t>Гарантии и компенсации, связанные с проживанием в районах крайнего Севера</t>
  </si>
  <si>
    <t>Цикл мероприятий «Вечная память России» по духовно-нравственному воспитанию молодежи</t>
  </si>
  <si>
    <t>Цикл мероприятий по летней оздоровительной кампании</t>
  </si>
  <si>
    <t>Повышение квалификации работников</t>
  </si>
  <si>
    <t>Проведение Дня оленевода</t>
  </si>
  <si>
    <t>Приобретение оленей, мебели для МАУК «БВЗ»</t>
  </si>
  <si>
    <t>Улучшение материально-технической базы Детской школы искусств</t>
  </si>
  <si>
    <t>Выполнение работ по инженерным изысканиям и разработке проектной документации на строительство нового объекта Сельский дом культуры с.Ванзеват</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</si>
  <si>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«Белоярский выставочный зал»</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</si>
  <si>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</si>
  <si>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</si>
  <si>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</si>
  <si>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Мероприятия по организации отдыха и оздоровления детей</t>
  </si>
  <si>
    <t>Расходы на обеспечение деятельности (оказание услуг) учреждением</t>
  </si>
  <si>
    <t>Участие оркестра русских народных инструментов МАОУДОД «ДШИ» в Международном конкурсе-фестивале «Урал собирает друзей»</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</si>
  <si>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</si>
  <si>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</si>
  <si>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</si>
  <si>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</si>
  <si>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</si>
  <si>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Проведение мероприятий в рамках празднования Года культуры</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</si>
  <si>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</si>
  <si>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Приобретение широкоформатного печатного устройства для МАУК «ЦКиД «Камертон»</t>
  </si>
  <si>
    <t>Приобретение тканей и фурнитуры для пошива сценических костюмов МАУК «ЦКиД «Камертон»</t>
  </si>
  <si>
    <t>Электротехнические измерения электрооборудования электрощитовой, монтаж системы дымоудаления и автоматизации, автоматизация водяного пожаротушения, установку дополнительных запотолочных извещателей</t>
  </si>
  <si>
    <t>Изготовление национальных костюмов, сувенирной продукции МБУК «ЦКНТ»</t>
  </si>
  <si>
    <t>Подпрограмма III  «Поддержка средств массовой информации»</t>
  </si>
  <si>
    <t>Приобретение и установка автоматической телефонной станции АУ «БИЦ «Квадрат»</t>
  </si>
  <si>
    <t>Подпрограмма  IV «Обеспечение реализации муниципальной программы»</t>
  </si>
  <si>
    <t>Расходы на обеспечение деятельности комитета по культуре</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</si>
  <si>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</si>
  <si>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</si>
  <si>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Обустройство пандуса в здании МАОУДОД «Детская школа искусств г. Белоярский»</t>
  </si>
  <si>
    <t>Сооружение пандуса и поручня центральной входной группы в МБУК «Центр культуры национального творчества»</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</si>
  <si>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</si>
  <si>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</si>
  <si>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</si>
  <si>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Сертификация объектов спорта</t>
  </si>
  <si>
    <t>Обеспечение деятельности муниципального автономного учреждения физической культуры и спорта Белоярского района «Дворец спорта»</t>
  </si>
  <si>
    <t>Укрепление пожарной безопасности учреждений физической культуры и спорта:</t>
  </si>
  <si>
    <t>МАУ «Дворец спорта»</t>
  </si>
  <si>
    <t>МАУ «База спорта и отдыха «Северянка»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</si>
  <si>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</si>
  <si>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</si>
  <si>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</si>
  <si>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</si>
  <si>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Содействие в создании временных рабочих мест для несовершеннолетних, в том числе находящихся в трудной жизненной ситуации, в свободное от учебы время, во время каникул</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</si>
  <si>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</si>
  <si>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</si>
  <si>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</si>
  <si>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</si>
  <si>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</si>
  <si>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</si>
  <si>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</si>
  <si>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</si>
  <si>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</si>
  <si>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</si>
  <si>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</si>
  <si>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</si>
  <si>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отдыха и оздоровления детей в лагере с дневным  пребыванием детей  на базе учреждений молодежной политики Белоярского района, в том числе питание*</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</si>
  <si>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</si>
  <si>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</si>
  <si>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МАУ «Северянка»</t>
  </si>
  <si>
    <t>МКУ МЦ «Спутник»</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</si>
  <si>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</si>
  <si>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</si>
  <si>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</si>
  <si>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</si>
  <si>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Обустройство въезда, перил к спортивному залу «Олимп», к зданию «Дворец спорта» МАУ «Дворец спорта»</t>
  </si>
  <si>
    <t>Приобретение и установка душевой кабины, санузла в спортивном центре  с плавательным бассейном Лыхма, спортивном зале «Олимп» МАУ «Дворец спорта» раздевалки №№ 108,109</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</si>
  <si>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</si>
  <si>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</si>
  <si>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</si>
  <si>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</si>
  <si>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Укрепление технической безопасности здания и сооружений учреждений физической культуры и спорта (МАУ «Дворец спорта»)</t>
  </si>
  <si>
    <t>Строительство объекта «Спортивный центр с плавательным бассейном в г.Белоярский»</t>
  </si>
  <si>
    <t>Материально-техническое обеспечение учреждений, обеспечивающих отдых и оздоровление детей на территории района</t>
  </si>
  <si>
    <t xml:space="preserve">Дополнительные мероприятия по содействию занятости, в т.ч. трудоустройство инвалидов и других маломобильных групп </t>
  </si>
  <si>
    <t>Проведение диспансеризации муниципальных служащих</t>
  </si>
  <si>
    <t>«Развитие муниципальной службы  в Белоярском районе  на 2014 - 2020 годы»</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</si>
  <si>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</si>
  <si>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</si>
  <si>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</si>
  <si>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предоставление субсидий на возмещение части затрат на содержание маточного поголовья животных (личные подсобные хозяйства)</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</si>
  <si>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</si>
  <si>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</si>
  <si>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</si>
  <si>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</si>
  <si>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</si>
  <si>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</si>
  <si>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</si>
  <si>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</si>
  <si>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</si>
  <si>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</si>
  <si>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</si>
  <si>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крестьянским (фермерским) хозяйствам в целях финансового обеспечения (возмещения) затрат в связи с производством сельскохозяйственной продукции (предоставление субсидий в целях возмещения затрат по уплате страховых взносов)</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</si>
  <si>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</si>
  <si>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Предоставление субсидий на возмещение части затрат на развитие материально-технической базы (за исключением личных подсобных хозяйств)</t>
  </si>
  <si>
    <t>Строительство и реконструкция объектов благоустройства капитального характера</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</si>
  <si>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</si>
  <si>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</si>
  <si>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</si>
  <si>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</si>
  <si>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</si>
  <si>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</si>
  <si>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</si>
  <si>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«Социально-экономическое развитие коренных малочисленных народов Севера на территории Белоярского района на 2012-2014 годы»</t>
  </si>
  <si>
    <t>Строительство и (или) приобретение жилья</t>
  </si>
  <si>
    <t>Инженерные сети микрорайона 3А г.Белоярский</t>
  </si>
  <si>
    <t>Застройка микрорайона 5А в г.Белоярский. Инженерные сети</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</si>
  <si>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</si>
  <si>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</si>
  <si>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</si>
  <si>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</si>
  <si>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Подготовка документации по планировке территории</t>
  </si>
  <si>
    <t>Выполнение инженерно-геодезических изысканий (обновление топографических карт местности)</t>
  </si>
  <si>
    <t>Разработка нормативов градостроительного проектирования</t>
  </si>
  <si>
    <t>Подпрограмма 3 «Улучшение жилищных условий населения Белоярского района»</t>
  </si>
  <si>
    <t>Выкуп жилых помещений в аварийном жилищном фонде</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</si>
  <si>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</si>
  <si>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</si>
  <si>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</si>
  <si>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</si>
  <si>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</si>
  <si>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 xml:space="preserve">Проведение капитального ремонта сетей ТВС в городском поселении Белоярский </t>
  </si>
  <si>
    <t>Проведение капитального ремонта сетей ТВС в сельском поселении Казым</t>
  </si>
  <si>
    <t xml:space="preserve">Капитальный ремонт на центральной городской котельной города Белоярский </t>
  </si>
  <si>
    <t>Реализация электрической энергии в зоне децентрализованного электроснабжения</t>
  </si>
  <si>
    <t>Модернизация ВОС в с.Казым, с.Полноват</t>
  </si>
  <si>
    <t>Реконструкция водоочистных сооружений КС Сорумская в п.Сорум Белоярского района, первая очередь. Строительство водоочистных сооружений в п. Сорум (ВОС)</t>
  </si>
  <si>
    <t>Реконструкция сетей тепловодоснабжения микрорайона №3 в г. Белоярский. Третий этап</t>
  </si>
  <si>
    <t>Канализационная насосная станция № 4 по ул.Набережная в г. Белоярский</t>
  </si>
  <si>
    <t>Блочная газовая котельная в районе СУ-926 г. Беклоярский</t>
  </si>
  <si>
    <t>Локальные канализационно очистные сооружения (ПИР). Сельское поселение Казым.</t>
  </si>
  <si>
    <t>Локальные канализационно очистные сооружения (ПИР). Сельское поселение Полноват.</t>
  </si>
  <si>
    <t>Подземный водозабор питьевого и хоз-бытового водоснабжения г. Белоярский</t>
  </si>
  <si>
    <t xml:space="preserve">Подпрограмма 2 «Энергосбережение и повышение энергетической эффективности» </t>
  </si>
  <si>
    <t xml:space="preserve">Выполнение работ по обслуживанию и замене натриевых ламп высокого давления типа ДНаТ на светодиодные лампы на сети уличного освещения в городе Белоярский
</t>
  </si>
  <si>
    <t xml:space="preserve">Подпрограмма 3 «Наш дом » </t>
  </si>
  <si>
    <t xml:space="preserve">Капитальный ремонт дворовых территорий многоквартирных домов город Белоярский  </t>
  </si>
  <si>
    <t xml:space="preserve">Капитальный ремонт МКД город Белоярский </t>
  </si>
  <si>
    <t>Подпрограмма 5 «Проведение капитального ремонта многоквартирных домов»</t>
  </si>
  <si>
    <t>Подпрограмма 6 «Переселение граждан из аварийного жилищного фонда»</t>
  </si>
  <si>
    <t xml:space="preserve">Переселение граждан из аварийного жилищного фонда </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</si>
  <si>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</si>
  <si>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</si>
  <si>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</si>
  <si>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</si>
  <si>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</si>
  <si>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</si>
  <si>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 xml:space="preserve">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</si>
  <si>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</si>
  <si>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</si>
  <si>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</si>
  <si>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Информационно-пропагандистское сопровождение противодействия незаконному употреблению наркотиков и других психо-активных веществ</t>
  </si>
  <si>
    <t>Приобретение видеорегистраторов для организации охраны общественного порядка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</si>
  <si>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</si>
  <si>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Проектно-изыскательские работы по строительству пожарного резервуара объемом 250м³ в селе Полноват</t>
  </si>
  <si>
    <t>Мероприятия по снижению вероятности возникновения пожара на отселяемых домах муниципального жилищного фонда</t>
  </si>
  <si>
    <t>Разработка информационного материала и его размещение в муниципальном жилищном фонде</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</si>
  <si>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</si>
  <si>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</si>
  <si>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Приобретение мобильного пункта обогрева</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</si>
  <si>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</si>
  <si>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</si>
  <si>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</si>
  <si>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</si>
  <si>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Создание сети пунктов приема вторичного сырья и опасных (ртутьсодержащих) отходов в поселениях Белоярского района (приобретение необходимого оборудования)</t>
  </si>
  <si>
    <t>Приобретение специализированных транспортных средств, измельчителей (шредеров) для крупногабаритных отходов и другого специального оборудования, необходимых для обращения с муниципальными отходами и их утилизации</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</si>
  <si>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</si>
  <si>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</si>
  <si>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</si>
  <si>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</si>
  <si>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Проведение мероприятий в Белоярском районе, приуроченных к Международной экологической акции «Спасти и сохранить»</t>
  </si>
  <si>
    <t>«Охрана окружающей среды на 2012 - 2014 годы»</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</si>
  <si>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</si>
  <si>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</si>
  <si>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</si>
  <si>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Расходы на обеспечение функций органов местного самоуправле ния.</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</si>
  <si>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</si>
  <si>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</si>
  <si>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</si>
  <si>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</si>
  <si>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Строительство автомобильных дорог общего пользования местного значения</t>
  </si>
  <si>
    <t>Реконструкция автомобильных дорог общего пользования местного значения</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</si>
  <si>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</si>
  <si>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</si>
  <si>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</si>
  <si>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</si>
  <si>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</si>
  <si>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</si>
  <si>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</si>
  <si>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Установка и ремонттехнических средств организации дорожного движения</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</si>
  <si>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</si>
  <si>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</si>
  <si>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</si>
  <si>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Разработка Стратегии социально-экономического развития Белоярского района до 2020 года и на период  до 2030 года.</t>
  </si>
  <si>
    <t>Модернизация автоматизированных систем Комитета по финансам и налоговой политике администрации Белоярского района, главных распорядителей бюджета Белоярского района</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</si>
  <si>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</si>
  <si>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</si>
  <si>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</si>
  <si>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</si>
  <si>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256040*</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</si>
  <si>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</si>
  <si>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</si>
  <si>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</si>
  <si>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Предоставление иных межбюджетных трансфертов на содействие местному самоуправлению в развитии исторических и иных местных традиций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</si>
  <si>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</si>
  <si>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</si>
  <si>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Объемы бюджетных ассигнований на реализацию муниципальной программы на 2014 год, тыс. рублей</t>
  </si>
  <si>
    <t>Фактические объемы бюджетных ассигнований на реализацию муниципальной программы за 1 квартал 2014 года, тыс. рублей</t>
  </si>
  <si>
    <t>Реконструкция здания школы под комплекс "Школа-детский сад" в п. Сорум</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</si>
  <si>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</si>
  <si>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</si>
  <si>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Строительство дошкольных образовательных учреждений (ДОУ энергоэффективный) г.Белоярский</t>
  </si>
  <si>
    <t>Проектно изыскательские работы (отдельный пост пожарной охраны на 2 автомобиля) на территории автономного учреждения Белоярского райо-на «База отдыха «Северянка»</t>
  </si>
  <si>
    <t>Проектно-изыскательские работы по строительству пожарного резервуара объемом 250м³ в городе Белоярский</t>
  </si>
  <si>
    <t>Объездная автомобильная дорога Мирный 2 этап</t>
  </si>
  <si>
    <t>г. Белоярский.  1 этап – участок перекресток ул. Молодости – ул. Центральная до перекрестка ул. Боковая – микрорайон Геологов</t>
  </si>
  <si>
    <t>Примечания</t>
  </si>
  <si>
    <t>проведено 27 мероприятий районного значения, приняли участие в 30 выездных</t>
  </si>
  <si>
    <t>мероприятия запланированы  на летний период</t>
  </si>
  <si>
    <t>выплаты на содержание, налоги, з/плату и др.</t>
  </si>
  <si>
    <t>переходящий с 2013 года МК на проектирование на сумму 7 860,0 тыс.руб., срок исполнения – 2 квартал 2014, оставшиеся деньги- для проведения гос.экспертизы проекта, после выполнения проектных работ</t>
  </si>
  <si>
    <t>проведено 7 значимых мероприятий (интеллектуальная игра, «Молодежная весна», участие в «Студенческой весне», «Эхо войны» и др.)</t>
  </si>
  <si>
    <t>трудоустроено 225 человек</t>
  </si>
  <si>
    <t xml:space="preserve">выплаты запланированы с апреля </t>
  </si>
  <si>
    <t xml:space="preserve">данные денежные средства сняты в начале апреля </t>
  </si>
  <si>
    <t>проведен конкурс программ и проектов духовно-нравственной и гражданско-патриотической направленности. Приняло участие 13 авторских коллективов</t>
  </si>
  <si>
    <t>выплачиваются стипендии главы 3 человекам, в декабре будет вручение премий главы молодежи</t>
  </si>
  <si>
    <t>поздравления на День защитника Отечества, приобретение «Георгиевских лент»</t>
  </si>
  <si>
    <t>проведено 5 праздничных конкурсно-игровых программ, посвященных праздничным датам</t>
  </si>
  <si>
    <t>слет волонтеров запланирован на октябрь 2014 года</t>
  </si>
  <si>
    <t xml:space="preserve">предоплата за путевки будет произведена в апреле </t>
  </si>
  <si>
    <t>будет произведена по фактическим расходам, согласно предоставленным документам в июле - сентябре</t>
  </si>
  <si>
    <t>оплата расходов будет произведена  в июне</t>
  </si>
  <si>
    <t>частичная оплата расходов будет произведена в мае, окончательный расчет – в августе</t>
  </si>
  <si>
    <t>подготовлены документы на заключение договоров путем запроса котировок</t>
  </si>
  <si>
    <t>оплата расходов будет произведена в сентябре</t>
  </si>
  <si>
    <t>подготовлены документы на заключение договоров путем запроса котировок на приобретение материальных ценностей</t>
  </si>
  <si>
    <t>запланированы семинары, обучение специалистов (май)</t>
  </si>
  <si>
    <t>данные мероприятия будут проведены в летний период</t>
  </si>
  <si>
    <t>Процент исполнения</t>
  </si>
  <si>
    <t>Подпрограмма 4 «Обеспечение реализации муниципальной программы»</t>
  </si>
  <si>
    <t>Предоставлены субсидии двум предприятиям в размере квартального размера от годового размера субсидии</t>
  </si>
  <si>
    <t>Приказ Депприродресурсов и НСЭ о предоставлении субсидий личным подсобным хозяйствам вступил в силу 07 апреля 2014 года</t>
  </si>
  <si>
    <t xml:space="preserve">Мероприятие реализуется в соответствии с сетевым графиком </t>
  </si>
  <si>
    <t>Федеральный бюджет</t>
  </si>
  <si>
    <t>мониторинг деятельности субъектов на территории Белоярского района за 2013 год планируется в июле 2014 г.</t>
  </si>
  <si>
    <t xml:space="preserve">в мае планируется предоставление субсидии 5 участникам Форума предпринимателей </t>
  </si>
  <si>
    <t xml:space="preserve">в мае 2014 года будет проведен конкурс «Предприниматель года - 2014», оплата услуг в июне 2014 г. </t>
  </si>
  <si>
    <t xml:space="preserve">заключено два договора на оказание образовательных услуг на 100 тыс. рублей. Оплата в июне 2014 г.   </t>
  </si>
  <si>
    <t xml:space="preserve">заключен один договор на оказание образовательных услуг на 70 тыс. рублей. Оплата в июне 2014 г.   </t>
  </si>
  <si>
    <t xml:space="preserve">Порядок получения субсидии разработан, будет принят в мае 2014 г. </t>
  </si>
  <si>
    <t xml:space="preserve">Гранты по социальному предпринимательству планируются на сентябрь 2014 г.    </t>
  </si>
  <si>
    <t xml:space="preserve">Гранты начинающим субъектам планируются на сентябрь 2014 г.    </t>
  </si>
  <si>
    <t xml:space="preserve">Субсидии не предоставлялись по причине отсутствия заготовительной деятельности в первом квартале 2014 года </t>
  </si>
  <si>
    <t>Выплачена субсидия в виде квартального лимита  ООО СП «Белоярское»</t>
  </si>
  <si>
    <t>Субсидии не предоставлялись по причине отсутствия заявителей</t>
  </si>
  <si>
    <t>Предоставлены субсидии в целях возмещения части затрат в связи с завозом молодняка птицы в ООО СП «Белоярское»</t>
  </si>
  <si>
    <t>Субсидии не предоставлялись по причине отсутствия заявителей. 
Вынесен вопрос на исключение данного мероприятия из муниципальной программы «Развитие агропромышленного комплекса на 2014- 2020 годы»</t>
  </si>
  <si>
    <t>Предоставлены субсидии в целях возмещения затрат в связи с приобретением и транспортировкой концентрированных кормов в ООО СП «Белоярское»</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</si>
  <si>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</si>
  <si>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Заключен и в марте 2014 года исполнен МК на проектные работы на сумму 2058,0 тыс.руб., оставшиеся средства для проведения государственной экспертизы - май 2014 года</t>
  </si>
  <si>
    <t>Готовится аукционная документация на выполнение строительных работ по следующему участку дороги, срок проведения торгов и заключения МК - июль 2014 года. Срок исполнения - с августа 2014 года</t>
  </si>
  <si>
    <t>Проводится согласование участков сетей, осуществляется подготовка аукционной документации</t>
  </si>
  <si>
    <t>Оплата согласно заключенного договора</t>
  </si>
  <si>
    <t>Два переходящих с 2013 года МК на строительство объекта на весь годовой лимит, срок исполнения - ноябрь 2014 года. Работы ведутся в соответствии с графиком, исполнение с апреля 2014 года</t>
  </si>
  <si>
    <t>Переходящий с 2013 года МК на строительство объекта на весь годовой лимит, срок исполнения - сентябрь 2014 года. Работы ведутся в соответствии с графиком, исполнение с мая 2014 года</t>
  </si>
  <si>
    <t>Переходящий с 2013 года МК на строительство объекта на 5 670,5 тыс.руб., срок исполнения - сентябрь 2014 года. Работы ведутся в соответствии с графиком, исполнение с мая 2014 года. На оставшиеся средства объявлены торги на выполнение пожсигнализации</t>
  </si>
  <si>
    <t>Переходящий с 2013 года МК на строительство объекта на весь годовой лимит, срок исполнения - апрель 2014 года</t>
  </si>
  <si>
    <t>Готовится аукционная документация на выполнение доп.проектных работ. Срок исполнения - декабрь 2014 года</t>
  </si>
  <si>
    <t>Готовится аукционная документация на выполнение проектных работ. Срок исполнения - декабрь 2014 года</t>
  </si>
  <si>
    <t>Готовится аукционная документация</t>
  </si>
  <si>
    <t>Готовится аукционная документация на выполнение работ. Срок исполнения - октябрь 2014 года</t>
  </si>
  <si>
    <t>Проводится согласование мероприятий</t>
  </si>
  <si>
    <t>Проведение конкурса планируется в июле 2014г.</t>
  </si>
  <si>
    <t>Проводится подбор жилых помещений для покупки</t>
  </si>
  <si>
    <t xml:space="preserve">Оплата согласно заключенного муниципального контракта </t>
  </si>
  <si>
    <t xml:space="preserve">«Управление муниципальным имуществом на 2014-2020 годы»
</t>
  </si>
  <si>
    <t>Заключен МК на оказание услуг по сопровождению договоров купли-продажи квартир на 2014 год;
объявлен аукцион на оплату коммунальных услуг незаселенных квартир кассовое исполнение ожидается в апреле 2014года;
готовится аукционная заявка на приобретение цистерны для подвоза воды населению в с.Казым;
Заключен договор страхования, оплата будет произведена после поступления на лицевой счет средств из окружного бюджета.</t>
  </si>
  <si>
    <t xml:space="preserve">В марте 2014 г. заключены договора на выполнение ремонтных  работ помещений в здании Администрации и по ул.Центральная д.16 со сроком  исполнения  31.03.2014 г. кассовое исполнение ожидается в апреле 2014 г.
Ведется работа по составлению сметной документации для размещения аукционной заявки на выполнение ремонтных работ фасада здания ЗАГСа, ремонт входной группы здания МФЦ.  </t>
  </si>
  <si>
    <t>В апреле 2014 г. объявлен аукцион на выполнение кадастровых работ и обеспечение осуществление кадастрового учета земельных участков для строительства и эксплуатации объектов в городе Белоярский и в населенных пунктах района, исполнение оставшейся суммы планируется на 3,4 квартал 2014 г.</t>
  </si>
  <si>
    <t xml:space="preserve">Заработная плата, налоги на сотрудников комитета;
заключены муниципальные контракты на коммунальные услуги и содержание административного здания комитета до конца года;
заключен договор на услуги связи с января по сентябрь 2014г на сумму 100000,00 руб., планируется обновление бухгалтерской программы 1С Бухгалтерия на 2 квартал 2014 г.
</t>
  </si>
  <si>
    <t>Приобретение  и замена оборудования спутниковой станции Центров общественного доступа в библиотеках  с. Ванзеват и  п. Сосновка</t>
  </si>
  <si>
    <t>в связи с климатическими условиями, исполнение мероприятия запланировано на август 2014 года</t>
  </si>
  <si>
    <t>конкурс художественного творчества инвалидов запланирован на ноябрь 2014 года</t>
  </si>
  <si>
    <t>конкурс художественного творчества для детей-инвалидов запланирован на ноябрь 2014 года</t>
  </si>
  <si>
    <t>исполнение мероприятия запланировано на 3 квартал 2014 года</t>
  </si>
  <si>
    <t xml:space="preserve">Оказание социальной поддержки отдельным категориям граждан
производится по мере обращения граждан. </t>
  </si>
  <si>
    <t>Предоставление выплат и компенсаций отдельным категориям граждан производится по мере обращения граждан. Большая часть выплат отдельным категориям граждан будет произведена в 3 квартале 2014 года (денежное вознаграждение, в связи с  объявлением Благодарности главы Белоярского района неработающим гражданам, являющимся получателями трудовых пенсий по старости и по инвалидности)</t>
  </si>
  <si>
    <t xml:space="preserve">Выплата пенсии за выслугу лет лицам, замещавшим должности муниципальной службы произведена в размере 100 % от  квартального плана на 2014 год. </t>
  </si>
  <si>
    <t>Расходы на мероприятия по организации отдыха и оздоровления детей, находящихся в трудной жизненной ситуации (из малообеспеченных семей) запланированы на 2-3 кварталы 2014 года</t>
  </si>
  <si>
    <t>Потенциальный претендент на субсидию, в данный момент не включен в сводный список граждан на получение данной меры государственной поддержки в 2014 году</t>
  </si>
  <si>
    <t>Основные мероприятия по организации отдыха и  досуга отдельных категорий граждан запланированы на 3-4 квартал 2014 года. В 1 квартале проведено 4 мероприятия без затрат финансовых средств</t>
  </si>
  <si>
    <t>Мероприятие по проведению конкурса на присуждение муниципального гранта Белоярского района в области социально значимых проектов социально ориентированных некоммерческих организаций запланировано на  
2  квартал 2014 года</t>
  </si>
  <si>
    <t>Мероприятие по проведению конкурса на предоставление субсидий социально ориентированным некоммерческим организациям запланировано на   4 квартал 2014 года</t>
  </si>
  <si>
    <t>Расходы производятся согласно кассовому прогнозу</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</si>
  <si>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</si>
  <si>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Повышение квалификации муниципальных служащих планируется на 2 полугодие 2014 года</t>
  </si>
  <si>
    <t>Проведение диспансеризации муниципальных служащих запланировано на 4 квартал 2014 года</t>
  </si>
  <si>
    <t>Заключены 2 договора оплата в декабре 2014г.</t>
  </si>
  <si>
    <t>Договор на стадии подписания, оплата по договору в июне 2014г.</t>
  </si>
  <si>
    <t>Расходы на приобретение имущества для спасательных постов запланированы на июль 2014г.</t>
  </si>
  <si>
    <t>Планируется размещение заказа в мае 2014г. со сроком поставки в июле 2014г.</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</si>
  <si>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</si>
  <si>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</si>
  <si>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Объявленный аукцион 21.04.14 не состоялся ввиду отсутствия участников. Планируется повторное размещение заказа после утверждения Думой дополнительных средств в размере 800,7 т.руб.</t>
  </si>
  <si>
    <t>Исполнение мероприятий запланировано на второе полугодие 2014 года.</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</si>
  <si>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</si>
  <si>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</si>
  <si>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о ходе выполнения муниципальных программ Белоярского района за 1 квартал 2014 года</t>
  </si>
  <si>
    <t xml:space="preserve">Порядок получения субсидии разработан, подписан 29.04.2014 г.  </t>
  </si>
  <si>
    <t>Порядок получения субсидии разработан, подписан 29.04.2014 г.</t>
  </si>
  <si>
    <t>Освоение средств ожидается в период май-август 2014 г.</t>
  </si>
  <si>
    <t>Исполнение мероприятий подпрограммы выполняется в соответствии с графиком.</t>
  </si>
  <si>
    <t>Выплата отпускных и единовременной выплаты к отпуску будет осуществлена в мае 2014 г.</t>
  </si>
  <si>
    <t>Реализация мероприятий запланирована на июнь, июль 2014 г.</t>
  </si>
  <si>
    <t>Три переходящих с 2013 года МК на сумму 3 200,0 тыс.руб., срок исполнения - 2 квартал 2014 года. Заключен один МК на выполнение благоустройства набережной р.Казым на сумму 68 356,1 тыс.руб., срок исполнения - май 2014 года.
Подготовлена аукционная документация и опубликованы торги на 11 млн.руб.</t>
  </si>
  <si>
    <t>В связи с поздним принятием порядка предоставления субсидии, средства АО освоены в апреле 2014 г. (предоставлены субсидии 9 получателям)</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</si>
  <si>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</si>
  <si>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</si>
  <si>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</si>
  <si>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</si>
  <si>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</si>
  <si>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</si>
  <si>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</si>
  <si>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</si>
  <si>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</si>
  <si>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</si>
  <si>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</si>
  <si>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</si>
  <si>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</si>
  <si>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</si>
  <si>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</si>
  <si>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</si>
  <si>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Заявлены доп.средства из бюджета МО в объеме 2670,3 тыс.руб. для соблюдения условия софинансирования с бюджетом АО, подготовлена аукционная документация на приобретение в мае 2014 года 13 квартир с.Казым, ул.Ягодная, 1а.</t>
  </si>
  <si>
    <t>Переходящие с 2013 года пять МК на строительство объекта на весь годовой лимит, срок исполнения - 2015 год. Работы ведутся в соответствии с графиком, исполнение с мая 2014 года</t>
  </si>
  <si>
    <t>Переходящий с 2013 года МК на строительство объекта на весь годовой лимит, срок исполнения - 2015 год. Работы ведутся в соответствии с графиком, исполнение с мая 2014 года</t>
  </si>
  <si>
    <t>Переходящий с 2013 года МК на проектирование на весь годовой лимит, исполнен</t>
  </si>
  <si>
    <t>Средства предназначены на проведение государственной экспертизы проекта, срок исполнения июль 2014 г.</t>
  </si>
  <si>
    <t>Переходящий с 2013 года МК на работы в объеме 5474,3 тыс.руб., исполнен в феврале 2014 года. Подготовлена документация и объявлены торги на строительство на 9223,0 тыс.руб.
На оставшиеся лимиты средств готовится документация на торги, срок проведения которых июнь-июль 2014 года со сроком исполнения до конца года.</t>
  </si>
  <si>
    <t>Состоялся аукцион на 909,4 т.р. Подготовлена аукционная документация на 17 млн.руб. Оставшиеся средства будут перемещены в раздел 3.4.1 со сроком исполнения в 3 кв.2014 года</t>
  </si>
  <si>
    <t>Работы запланированы на июнь - сентябрь 2014 г. Подготовлена аукционная документация.</t>
  </si>
  <si>
    <t>Работы запланированы на сентябрь - октябрь 2014 г., после разработки и утверждения нормативов град. проектирования ХМАО-Югры.</t>
  </si>
  <si>
    <t>расходование планируется осуществить в 4 квартале после утверждения списка получателей субсиди Департаментом строительства ХМАО-Югры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</si>
  <si>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</si>
  <si>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</si>
  <si>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</si>
  <si>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</si>
  <si>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</si>
  <si>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</si>
  <si>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</si>
  <si>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</si>
  <si>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</si>
  <si>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</si>
  <si>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</si>
  <si>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</si>
  <si>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</si>
  <si>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</si>
  <si>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</si>
  <si>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</si>
  <si>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</si>
  <si>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</si>
  <si>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</si>
  <si>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</si>
  <si>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</si>
  <si>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</si>
  <si>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</si>
  <si>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</si>
  <si>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</si>
  <si>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</si>
  <si>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</si>
  <si>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</si>
  <si>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</si>
  <si>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</si>
  <si>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</si>
  <si>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 xml:space="preserve">Благоустройство (прочие мероприятия по благоустройству городских округов и поселений), в т.ч. </t>
  </si>
  <si>
    <t>Обустройство сквера для массового отдыха в с.Тугияны (софинансирование мероприятия к юбилейной дате - 1%)</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</si>
  <si>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</si>
  <si>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Изготовление и установка скульптурной композиции святителя Филофея Лещинского</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</si>
  <si>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</si>
  <si>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</si>
  <si>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</si>
  <si>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</si>
  <si>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</si>
  <si>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</si>
  <si>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</si>
  <si>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</si>
  <si>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</si>
  <si>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</si>
  <si>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</si>
  <si>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</si>
  <si>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</si>
  <si>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</si>
  <si>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</si>
  <si>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</si>
  <si>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</si>
  <si>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 xml:space="preserve">«Развитие муниципальной службы в городском поселении Белоярский на 2014 - 2016 годы»
</t>
  </si>
  <si>
    <t>Реализация мероприятий муниципальной целевой программы городского поселения Белоярский  «Развитие муниципальной службы городского поселения Белоярский на 2014-2016 годы»</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</si>
  <si>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</si>
  <si>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</si>
  <si>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</si>
  <si>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 xml:space="preserve">проведение страхования муниципальных служащих </t>
  </si>
  <si>
    <t xml:space="preserve">Ведомственная программа г.п.Белоярский «Доступность и повышение качества жилищно-коммунальных услуг на территории городского поселения Белоярский» на 2014 год и плановый период 2015-2016 годов
</t>
  </si>
  <si>
    <t>Реализация мероприятий ведомственной целевой программы городского поселения Белоярский  «Развитие муниципальной службы городского поселения Белоярский на 2014-2016 годы»</t>
  </si>
  <si>
    <t>Вывоз ЖБО</t>
  </si>
  <si>
    <t>Теплоснабжение</t>
  </si>
  <si>
    <t>Водоснабжение и водоотведение</t>
  </si>
  <si>
    <t>Исп. Кононенко О.Е.</t>
  </si>
  <si>
    <t>Начальник управления экономики, реформ и программ администрации Белоярского района                                                                                                                                                   Щугарева Ю.Н.</t>
  </si>
  <si>
    <t>Всего по муниципальным и ведомственным программам поселений Белоярского района</t>
  </si>
  <si>
    <t>о ходе выполнения муниципальных и ведомственных программ поселений Белоярского района за 1 квартал 2014 года</t>
  </si>
  <si>
    <t>запланировано на 4 квартал 2014 года</t>
  </si>
  <si>
    <t>страхование не производилось, данное мероприятие планируется исключить из мероприятий программы</t>
  </si>
  <si>
    <t>планируется провести во 2 полугодии 2014 года</t>
  </si>
  <si>
    <t>Проведение диспасеризации</t>
  </si>
  <si>
    <t>обучение МС на 2014 гоод не запланировано</t>
  </si>
  <si>
    <t>прохождение диспансеризации 5 МС в соответствии с договором включено в график на апрель 2014 года.</t>
  </si>
  <si>
    <t xml:space="preserve">Реализация мероприятий программы осуществляется в соответствии с графиком. </t>
  </si>
  <si>
    <t>В апреле 2014 года планируется проведение аукциона в электронной форме  на проведение работ.</t>
  </si>
  <si>
    <t>работы ведутся в соответствии с графиком</t>
  </si>
  <si>
    <t>Готовится аукционная документация на выполнение проектных работ, срок про-ведения торгов и заключе-ния МК – июль 2014 года. Срок исполнения – декабрь 2014 года</t>
  </si>
  <si>
    <t>На хранение имущества ГО заключен контракт на 177 т.руб оплата ежемесячно, установка стендов запланирована в июле 2014г. на сумму 40,0 т.руб., приобретение СИЗ запланировано в сентябре 2014г. на сумму 200,0 тыс.руб.</t>
  </si>
  <si>
    <t>Исполнение мероприятий запланировано на май-сентябрь 2014 года.</t>
  </si>
  <si>
    <t>Время прохождения  курсов повышения квалификации запланировано на III-IV квартал 2014 года</t>
  </si>
  <si>
    <t>Диспансеризация  муниципальных служащих по выявлению заболеваний препятствующих прохождению муниципальной службы запланирована на 4 квартал 2014 года</t>
  </si>
  <si>
    <t>Исполнение мероприятий запланировано на II и III кварталы 2014 года</t>
  </si>
  <si>
    <t xml:space="preserve">Благоустройство (уличное освещение) </t>
  </si>
  <si>
    <t xml:space="preserve">Благоустройство (озеленение) </t>
  </si>
  <si>
    <t>Диспансеризация  муниципальных служащих по выявлению заболеваний препятствующих прохождению муниципальной службы запланирована на III квартал 2014 года</t>
  </si>
  <si>
    <t>Согласно графика прохождения  курсовой переподготовки, курсы запланированы на 2 и 3 квартал 2014 года</t>
  </si>
  <si>
    <t>Заключен договор с БУ ХМАО-Югры БРБ,  диспансеризация муниципальных служащих пройдена, счет для оплаты не выставлен.</t>
  </si>
  <si>
    <t>Исполнение мероприятий запланировано на II-IV кварталы 2014 года</t>
  </si>
  <si>
    <t>Исполнениеи меролприятий планируется в 3-4 квартале</t>
  </si>
  <si>
    <t>Исполнение мероприятий планируется во 2 квартале</t>
  </si>
  <si>
    <t>Расходы на обеспечение деятельности (оказание услуг) муниципальным автономным учреждением культуры Белоярского района «Белоярский выставочный зал»</t>
  </si>
  <si>
    <t>Разработан и подписан порядок получения субсидии, заключен договор на оказание образовательных услуг, оплата в июне 2014 г.</t>
  </si>
  <si>
    <t xml:space="preserve">В МДОУ «Детский сад «Олененок» с. Казым» открыты две группы кратковременного пребывания для детей, не посещающих образовательные учреждения.
Проведены конкурсы исследовательских работ и творческих проектов детей старшего дошкольного возраста «Я - исследователь», спортивное соревнование между командами дошкольных образовательных учреждений «Папа, мама, Я – спортивная семья».
</t>
  </si>
  <si>
    <t>С целью оптимизации и эффективного расходования бюджетных средств в 1 квартале 2014 года количество штатных единиц уменьшено на 10 шт.ед.</t>
  </si>
  <si>
    <t>С целью оптимизации и эффективного расходования бюджетных средств в 1 квартале 2014 года количество штатных единиц уменьшено на 5,5 шт.ед.</t>
  </si>
  <si>
    <t xml:space="preserve">Состоялся заочный этап районной XIV Всероссийской акции «Я – гражданин России». В Акции приняло участие 10 образовательных учреждений Белоярского района. На конкурс представлен 21 социальный проект.
В общеобразовательных учреждениях проводился школьный этап Всероссийского конкурса чтецов «Живая классика». Муниципальный этап Всероссийского конкурса чтецов «Живая классика» состоялся 17 марта 2014 года.
Проведен месячник оборонно-массовой  и спортивной работы, посвященный Дню защитника Отечества.
В г.Ханты-Мансийск принимали участие учащиеся 9-11-х классов (3 участника) в региональном этапе всероссийской олимпиады школьников по английскому языку. Победителем регионального этапа Всероссийской олимпиады по обществознанию стала обучающаяся 9б класса МОСШ № 1. В Окружной Олимпиаде по родному языку 1 место занял обучающийся 9 класса МОСШ с. Казым, 2 место – обучающаяся 11 класса МОСШ с. Казым.
</t>
  </si>
  <si>
    <t>Исполнение мероприятий подпрограммы запланировано на август, ноябрь 2014 года</t>
  </si>
  <si>
    <t>Мероприятие по проведению конкурса на присуждение муниципального гранта Белоярского района в области социально значимых проектов социально ориентированных некоммерческих организаций запланировано на  
2  квартал 2014 года.
Мероприятие по проведению конкурса на предоставление субсидий социально ориентированным некоммерческим организациям запланировано на   4 квартал 2014 года.</t>
  </si>
  <si>
    <t>Обустройство подходов к  пешеходным переходам запланировано на август 2014 года.
Конкурс художественного творчества инвалидов запланирован на ноябрь 2014 года.
Организация посещения плавательного бассейна маломобильными гражданами запланирована на 3 квартал 2014 года.</t>
  </si>
  <si>
    <t xml:space="preserve">Проведены мероприятия: открытие Года культуры, ежегодный районный фестиваль юных пианистов «Волшебные клавиши», национальный праздник «День оленевода».
Учащиеся отдела народных инструментов Детской школы искусств успешно выступили на Международном конкурсе-фестивале «Урал собирает друзей» г.Челябинск. Результатом стали победы учащихся высокого уровня: Гран при, 7 лауреатов 1,2,3 степени, 6 дипломантов 1 и 2 степени.
Специалист выставочного зала принял участие в научно-практическом семинаре «Обучение использованию информационно-коммуникационных технологий работников музеев автономного округа» г. Ханты-Мансийск.
</t>
  </si>
  <si>
    <t xml:space="preserve">Проведено 27 мероприятий районного значения, приняли участие в 30 выездных.
</t>
  </si>
  <si>
    <t>Проведено 7 значимых мероприятий (интеллектуальная игра, «Молодежная весна», участие в «Студенческой весне», «Эхо войны» и др.).
В рамках мероприятия содействие занятости молодежи трудоустроено 225 человек.
Проведен конкурс программ и проектов духовно-нравственной и гражданско-патриотической направленности. Приняло участие 13 авторских коллективов. А также 5 праздничных конкурсно-игровых программ, посвященных праздничным датам</t>
  </si>
  <si>
    <t>Государственная поддержка заготовки и переработки дикоросов</t>
  </si>
  <si>
    <t>Выплачена субсидия ООО СП «Белоярское», низкий процент освоения по причине отсутствия заявителей.</t>
  </si>
  <si>
    <t>Предоставлены субсидии в целях возмещения части затрат в связи с завозом молодняка птицы, а также субсидии в целях возмещения затрат в связи с приобретением и транспортировкой концентрированных кормов.</t>
  </si>
  <si>
    <t>Расходование планируется осуществить в 4 квартале после утверждения списка получателей субсиди Департаментом строительства ХМАО-Югры</t>
  </si>
  <si>
    <t xml:space="preserve">Закончена реконструкция здания по адресу улица Молодости дом 9 для осуществления мероприятий по профилактике терроризма и экстремизма на территории Белоярского района.
Заключены МК:
 1) с ООО «Квадро» для размещения баннеров на металлоконструкции по ул. Центральная. Размещено два баннера с информацией по профилактике безопасности дорожного движения и противодействия наркомании.
 2) с БУ «БИЦ «Квадрат» на оказание услуг в сфере профилактики терроризма.
 3) с гражданами на оказание услуг по обеспечению сохранности муниципального имущества во время проведения мероприятий с массовым пребыванием граждан.
 В стадии размещения находится заказ на проведение работ по обслуживанию городской системы видеонаблюдения.
</t>
  </si>
  <si>
    <t>Предоставлена субсидия на финансовое обеспечение выполнения муниципального задания МАУ «Белоярский МФЦ» за 1 квартал 2014 года.</t>
  </si>
  <si>
    <t>Проведены работы по капитальному ремонту в МОСШ п. Верхнеказымский.</t>
  </si>
  <si>
    <t>Предоставление субсидий в целях возмещения затрат в связи с производством сельскохозяйственной продукции</t>
  </si>
</sst>
</file>

<file path=xl/styles.xml><?xml version="1.0" encoding="utf-8"?>
<styleSheet xmlns="http://schemas.openxmlformats.org/spreadsheetml/2006/main">
  <numFmts count="1">
    <numFmt numFmtId="164" formatCode="_-* #,##0.0_р_._-;\-* #,##0.0_р_._-;_-* &quot;-&quot;?_р_._-;_-@_-"/>
  </numFmts>
  <fonts count="24">
    <font>
      <sz val="11"/>
      <color theme="1"/>
      <name val="Calibri"/>
      <family val="2"/>
      <charset val="204"/>
      <scheme val="minor"/>
    </font>
    <font>
      <sz val="12"/>
      <color theme="1"/>
      <name val="Times New Roman"/>
      <family val="1"/>
      <charset val="204"/>
    </font>
    <font>
      <sz val="10.5"/>
      <color theme="1"/>
      <name val="Times New Roman"/>
      <family val="1"/>
      <charset val="204"/>
    </font>
    <font>
      <sz val="10"/>
      <color theme="1"/>
      <name val="Times New Roman"/>
      <family val="1"/>
      <charset val="204"/>
    </font>
    <font>
      <sz val="11"/>
      <color theme="1"/>
      <name val="Times New Roman"/>
      <family val="1"/>
      <charset val="204"/>
    </font>
    <font>
      <b/>
      <sz val="10.5"/>
      <color theme="1"/>
      <name val="Times New Roman"/>
      <family val="1"/>
      <charset val="204"/>
    </font>
    <font>
      <b/>
      <sz val="10"/>
      <color theme="1"/>
      <name val="Times New Roman"/>
      <family val="1"/>
      <charset val="204"/>
    </font>
    <font>
      <b/>
      <sz val="11"/>
      <color theme="1"/>
      <name val="Times New Roman"/>
      <family val="1"/>
      <charset val="204"/>
    </font>
    <font>
      <sz val="10"/>
      <name val="Times New Roman"/>
      <family val="1"/>
      <charset val="204"/>
    </font>
    <font>
      <b/>
      <sz val="10"/>
      <name val="Times New Roman"/>
      <family val="1"/>
      <charset val="204"/>
    </font>
    <font>
      <sz val="12"/>
      <name val="Times New Roman"/>
      <family val="1"/>
      <charset val="204"/>
    </font>
    <font>
      <b/>
      <sz val="12"/>
      <color theme="1"/>
      <name val="Times New Roman"/>
      <family val="1"/>
      <charset val="204"/>
    </font>
    <font>
      <b/>
      <sz val="10"/>
      <color rgb="FF000000"/>
      <name val="Times New Roman"/>
      <family val="1"/>
      <charset val="204"/>
    </font>
    <font>
      <sz val="10"/>
      <color rgb="FF000000"/>
      <name val="Times New Roman"/>
      <family val="1"/>
      <charset val="204"/>
    </font>
    <font>
      <sz val="8"/>
      <color indexed="8"/>
      <name val="Times New Roman"/>
      <family val="1"/>
      <charset val="204"/>
    </font>
    <font>
      <sz val="10"/>
      <color indexed="8"/>
      <name val="Times New Roman"/>
      <family val="1"/>
      <charset val="204"/>
    </font>
    <font>
      <sz val="9"/>
      <color indexed="8"/>
      <name val="Times New Roman"/>
      <family val="1"/>
      <charset val="204"/>
    </font>
    <font>
      <b/>
      <sz val="12"/>
      <name val="Times New Roman"/>
      <family val="1"/>
      <charset val="204"/>
    </font>
    <font>
      <b/>
      <sz val="14"/>
      <color theme="1"/>
      <name val="Times New Roman"/>
      <family val="1"/>
      <charset val="204"/>
    </font>
    <font>
      <b/>
      <u/>
      <sz val="10.5"/>
      <color theme="1"/>
      <name val="Times New Roman"/>
      <family val="1"/>
      <charset val="204"/>
    </font>
    <font>
      <sz val="11"/>
      <color indexed="8"/>
      <name val="Times New Roman"/>
      <family val="1"/>
      <charset val="204"/>
    </font>
    <font>
      <sz val="11"/>
      <name val="Times New Roman"/>
      <family val="1"/>
      <charset val="204"/>
    </font>
    <font>
      <sz val="11"/>
      <color rgb="FF0070C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94">
    <xf numFmtId="0" fontId="0" fillId="0" borderId="0" xfId="0"/>
    <xf numFmtId="0" fontId="2"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4" fillId="0" borderId="0" xfId="0" applyFont="1" applyAlignment="1">
      <alignment vertical="center"/>
    </xf>
    <xf numFmtId="164" fontId="3"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6" fillId="0" borderId="1" xfId="0" applyNumberFormat="1" applyFont="1" applyBorder="1" applyAlignment="1">
      <alignment horizontal="center" vertical="center" wrapText="1"/>
    </xf>
    <xf numFmtId="0" fontId="7" fillId="0" borderId="0" xfId="0" applyFont="1" applyAlignment="1">
      <alignment vertical="center"/>
    </xf>
    <xf numFmtId="0" fontId="8" fillId="0" borderId="1" xfId="0" applyFont="1" applyFill="1" applyBorder="1" applyAlignment="1">
      <alignment vertical="top" wrapText="1"/>
    </xf>
    <xf numFmtId="0" fontId="8" fillId="3" borderId="1" xfId="0" applyFont="1" applyFill="1" applyBorder="1" applyAlignment="1">
      <alignment vertical="top" wrapText="1"/>
    </xf>
    <xf numFmtId="0" fontId="8" fillId="0" borderId="1" xfId="0" applyFont="1" applyFill="1" applyBorder="1" applyAlignment="1">
      <alignment horizontal="justify" vertical="top" wrapText="1"/>
    </xf>
    <xf numFmtId="0" fontId="8" fillId="0" borderId="1" xfId="0" applyFont="1" applyFill="1" applyBorder="1" applyAlignment="1">
      <alignment horizontal="left" vertical="top" wrapText="1"/>
    </xf>
    <xf numFmtId="0" fontId="9" fillId="3" borderId="1" xfId="0" applyFont="1" applyFill="1" applyBorder="1" applyAlignment="1">
      <alignment vertical="top" wrapText="1"/>
    </xf>
    <xf numFmtId="0" fontId="9" fillId="0" borderId="1" xfId="0" applyFont="1" applyFill="1" applyBorder="1" applyAlignment="1">
      <alignment vertical="top"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4" fontId="4" fillId="0" borderId="1" xfId="0" applyNumberFormat="1" applyFont="1" applyBorder="1" applyAlignment="1">
      <alignment vertical="center"/>
    </xf>
    <xf numFmtId="164" fontId="8" fillId="0"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4" fillId="0" borderId="0" xfId="0" applyFont="1" applyAlignment="1">
      <alignment horizontal="center" vertical="center"/>
    </xf>
    <xf numFmtId="164" fontId="9" fillId="3" borderId="1" xfId="0" applyNumberFormat="1" applyFont="1" applyFill="1" applyBorder="1" applyAlignment="1">
      <alignment vertical="center" wrapText="1"/>
    </xf>
    <xf numFmtId="164" fontId="3" fillId="0" borderId="1" xfId="0" applyNumberFormat="1" applyFont="1" applyBorder="1" applyAlignment="1">
      <alignment vertical="center"/>
    </xf>
    <xf numFmtId="164" fontId="9" fillId="0" borderId="1" xfId="0" applyNumberFormat="1" applyFont="1" applyFill="1" applyBorder="1" applyAlignment="1">
      <alignment vertical="center" wrapText="1"/>
    </xf>
    <xf numFmtId="16" fontId="1" fillId="0" borderId="1" xfId="0" applyNumberFormat="1" applyFont="1" applyBorder="1" applyAlignment="1">
      <alignment vertical="top" wrapText="1"/>
    </xf>
    <xf numFmtId="16" fontId="1" fillId="0" borderId="1" xfId="0" applyNumberFormat="1" applyFont="1" applyBorder="1" applyAlignment="1">
      <alignment horizontal="center" vertical="top" wrapText="1"/>
    </xf>
    <xf numFmtId="16" fontId="3" fillId="0" borderId="1" xfId="0" applyNumberFormat="1" applyFont="1" applyBorder="1" applyAlignment="1">
      <alignment vertical="top" wrapText="1"/>
    </xf>
    <xf numFmtId="16" fontId="3" fillId="0" borderId="1" xfId="0" applyNumberFormat="1" applyFont="1" applyBorder="1" applyAlignment="1">
      <alignment horizontal="center" vertical="top" wrapText="1"/>
    </xf>
    <xf numFmtId="0" fontId="3" fillId="0" borderId="1" xfId="0" applyFont="1" applyBorder="1" applyAlignment="1">
      <alignment horizontal="justify" vertical="top" wrapText="1"/>
    </xf>
    <xf numFmtId="0" fontId="12" fillId="0" borderId="1" xfId="0" applyFont="1" applyBorder="1" applyAlignment="1">
      <alignment vertical="top"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6" fontId="3" fillId="0" borderId="1" xfId="0" applyNumberFormat="1" applyFont="1" applyBorder="1" applyAlignment="1">
      <alignment vertical="center" wrapText="1"/>
    </xf>
    <xf numFmtId="16" fontId="3" fillId="0" borderId="1" xfId="0" applyNumberFormat="1" applyFont="1" applyBorder="1" applyAlignment="1">
      <alignment horizontal="center" vertical="center" wrapText="1"/>
    </xf>
    <xf numFmtId="0" fontId="12" fillId="0" borderId="1" xfId="0" applyFont="1" applyBorder="1" applyAlignment="1">
      <alignment vertical="center" wrapText="1"/>
    </xf>
    <xf numFmtId="164" fontId="3" fillId="0" borderId="1" xfId="0" applyNumberFormat="1" applyFont="1" applyBorder="1" applyAlignment="1">
      <alignment vertical="center" wrapText="1"/>
    </xf>
    <xf numFmtId="164" fontId="3"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0" fontId="13" fillId="0" borderId="1" xfId="0" applyFont="1" applyBorder="1" applyAlignment="1">
      <alignment vertical="top" wrapText="1"/>
    </xf>
    <xf numFmtId="164" fontId="13"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0" fontId="4" fillId="0" borderId="1" xfId="0" applyFont="1" applyBorder="1" applyAlignment="1">
      <alignment vertical="top" wrapText="1"/>
    </xf>
    <xf numFmtId="17" fontId="1" fillId="0" borderId="1" xfId="0" applyNumberFormat="1" applyFont="1" applyBorder="1" applyAlignment="1">
      <alignment horizontal="center" vertical="top" wrapText="1"/>
    </xf>
    <xf numFmtId="17" fontId="1" fillId="0" borderId="1" xfId="0" applyNumberFormat="1" applyFont="1" applyBorder="1" applyAlignment="1">
      <alignment vertical="top" wrapText="1"/>
    </xf>
    <xf numFmtId="0" fontId="3" fillId="0" borderId="0" xfId="0" applyFont="1" applyAlignment="1">
      <alignment vertical="center"/>
    </xf>
    <xf numFmtId="0" fontId="6"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wrapText="1"/>
    </xf>
    <xf numFmtId="0" fontId="7" fillId="0" borderId="1" xfId="0" applyFont="1" applyBorder="1" applyAlignment="1">
      <alignment horizontal="center" vertical="center"/>
    </xf>
    <xf numFmtId="16" fontId="4" fillId="0" borderId="1" xfId="0" applyNumberFormat="1" applyFont="1" applyBorder="1" applyAlignment="1">
      <alignment vertical="top" wrapText="1"/>
    </xf>
    <xf numFmtId="0" fontId="4" fillId="0" borderId="1" xfId="0" applyFont="1" applyBorder="1" applyAlignment="1">
      <alignment horizontal="center" vertical="top" wrapText="1"/>
    </xf>
    <xf numFmtId="16" fontId="4"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164" fontId="4" fillId="0" borderId="1" xfId="0" applyNumberFormat="1" applyFont="1" applyBorder="1" applyAlignment="1">
      <alignment horizontal="center" vertical="center" wrapText="1"/>
    </xf>
    <xf numFmtId="16" fontId="2" fillId="0" borderId="1" xfId="0" applyNumberFormat="1" applyFont="1" applyBorder="1" applyAlignment="1">
      <alignment vertical="top" wrapText="1"/>
    </xf>
    <xf numFmtId="14" fontId="2" fillId="0" borderId="1" xfId="0" applyNumberFormat="1" applyFont="1" applyBorder="1" applyAlignment="1">
      <alignment vertical="top"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center" wrapText="1"/>
    </xf>
    <xf numFmtId="0" fontId="3" fillId="0" borderId="1" xfId="0" applyFont="1" applyBorder="1" applyAlignment="1">
      <alignment horizontal="left" vertical="top" wrapText="1" indent="3"/>
    </xf>
    <xf numFmtId="14" fontId="3" fillId="0" borderId="1" xfId="0" applyNumberFormat="1" applyFont="1" applyBorder="1" applyAlignment="1">
      <alignment vertical="top" wrapText="1"/>
    </xf>
    <xf numFmtId="16" fontId="14"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16" fontId="14" fillId="0" borderId="1" xfId="0" applyNumberFormat="1" applyFont="1" applyBorder="1" applyAlignment="1">
      <alignment vertical="center"/>
    </xf>
    <xf numFmtId="164"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xf>
    <xf numFmtId="0" fontId="3" fillId="4" borderId="1" xfId="0" applyFont="1" applyFill="1" applyBorder="1" applyAlignment="1">
      <alignment wrapText="1"/>
    </xf>
    <xf numFmtId="16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wrapText="1"/>
    </xf>
    <xf numFmtId="0" fontId="10"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top"/>
    </xf>
    <xf numFmtId="164" fontId="8" fillId="0" borderId="1"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center" vertical="center" wrapText="1"/>
    </xf>
    <xf numFmtId="164" fontId="9" fillId="0" borderId="1" xfId="0" applyNumberFormat="1" applyFont="1" applyFill="1" applyBorder="1" applyAlignment="1" applyProtection="1">
      <alignment horizontal="center" vertical="center"/>
    </xf>
    <xf numFmtId="0" fontId="3" fillId="0" borderId="1" xfId="0" applyFont="1" applyBorder="1" applyAlignment="1">
      <alignment vertical="top"/>
    </xf>
    <xf numFmtId="164" fontId="2"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5" borderId="1" xfId="0" applyFont="1" applyFill="1" applyBorder="1" applyAlignment="1">
      <alignment horizontal="center" vertical="center"/>
    </xf>
    <xf numFmtId="0" fontId="5" fillId="5" borderId="1" xfId="0" applyFont="1" applyFill="1" applyBorder="1" applyAlignment="1">
      <alignment vertical="center" wrapText="1"/>
    </xf>
    <xf numFmtId="164" fontId="6" fillId="5" borderId="1" xfId="0" applyNumberFormat="1" applyFont="1" applyFill="1" applyBorder="1" applyAlignment="1">
      <alignment horizontal="center" vertical="center"/>
    </xf>
    <xf numFmtId="164" fontId="6" fillId="5" borderId="1" xfId="0" applyNumberFormat="1" applyFont="1" applyFill="1" applyBorder="1" applyAlignment="1">
      <alignment vertical="center"/>
    </xf>
    <xf numFmtId="0" fontId="4" fillId="0" borderId="0" xfId="0" applyFont="1" applyAlignment="1">
      <alignment vertical="center" wrapText="1"/>
    </xf>
    <xf numFmtId="164" fontId="4" fillId="0" borderId="1"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7" fillId="5" borderId="0" xfId="0" applyFont="1" applyFill="1" applyAlignment="1">
      <alignment vertical="center"/>
    </xf>
    <xf numFmtId="0" fontId="4" fillId="0" borderId="1" xfId="0" applyFont="1" applyBorder="1" applyAlignment="1">
      <alignment vertical="center" wrapText="1"/>
    </xf>
    <xf numFmtId="0" fontId="2" fillId="5" borderId="1" xfId="0" applyFont="1" applyFill="1" applyBorder="1" applyAlignment="1">
      <alignment horizontal="center" vertical="center" wrapText="1"/>
    </xf>
    <xf numFmtId="164" fontId="5" fillId="5" borderId="1" xfId="0" applyNumberFormat="1" applyFont="1" applyFill="1" applyBorder="1" applyAlignment="1">
      <alignment vertical="center" wrapText="1"/>
    </xf>
    <xf numFmtId="0" fontId="3"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164" fontId="15"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3" fillId="4" borderId="1" xfId="0" applyFont="1" applyFill="1" applyBorder="1" applyAlignment="1">
      <alignment vertical="top" wrapText="1"/>
    </xf>
    <xf numFmtId="164" fontId="3" fillId="0"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164" fontId="6" fillId="0" borderId="1" xfId="0" applyNumberFormat="1" applyFont="1" applyBorder="1" applyAlignment="1">
      <alignment vertical="center"/>
    </xf>
    <xf numFmtId="0" fontId="4" fillId="5" borderId="1" xfId="0" applyFont="1" applyFill="1" applyBorder="1" applyAlignment="1">
      <alignment vertical="center" wrapText="1"/>
    </xf>
    <xf numFmtId="0" fontId="3" fillId="5" borderId="1" xfId="0" applyFont="1" applyFill="1" applyBorder="1" applyAlignment="1">
      <alignment horizontal="center" vertical="center"/>
    </xf>
    <xf numFmtId="0" fontId="4" fillId="5" borderId="0" xfId="0" applyFont="1" applyFill="1" applyAlignment="1">
      <alignment vertical="center"/>
    </xf>
    <xf numFmtId="0" fontId="4" fillId="0" borderId="1" xfId="0" applyFont="1" applyFill="1" applyBorder="1" applyAlignment="1">
      <alignment vertical="center" wrapText="1"/>
    </xf>
    <xf numFmtId="0" fontId="4" fillId="0" borderId="0" xfId="0" applyFont="1" applyFill="1" applyAlignment="1">
      <alignment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0" xfId="0" applyFont="1" applyFill="1" applyAlignment="1">
      <alignment vertical="center"/>
    </xf>
    <xf numFmtId="0" fontId="1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64" fontId="5"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164"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4" fillId="2" borderId="0" xfId="0" applyFont="1" applyFill="1" applyAlignment="1">
      <alignment vertical="center"/>
    </xf>
    <xf numFmtId="0" fontId="3" fillId="2" borderId="1" xfId="0"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5" fillId="2"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19" fillId="0" borderId="1" xfId="0" applyFont="1" applyFill="1" applyBorder="1" applyAlignment="1">
      <alignment vertical="center" wrapText="1"/>
    </xf>
    <xf numFmtId="16" fontId="1" fillId="2" borderId="1" xfId="0"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164" fontId="13" fillId="2" borderId="1" xfId="0" applyNumberFormat="1" applyFont="1" applyFill="1" applyBorder="1" applyAlignment="1">
      <alignment horizontal="center" vertical="center" wrapText="1"/>
    </xf>
    <xf numFmtId="16" fontId="1" fillId="2" borderId="1" xfId="0" applyNumberFormat="1" applyFont="1" applyFill="1" applyBorder="1" applyAlignment="1">
      <alignment vertical="top" wrapText="1"/>
    </xf>
    <xf numFmtId="0" fontId="3" fillId="2" borderId="1" xfId="0" applyFont="1" applyFill="1" applyBorder="1" applyAlignment="1">
      <alignment vertical="top" wrapText="1"/>
    </xf>
    <xf numFmtId="0" fontId="1" fillId="2" borderId="1" xfId="0" applyFont="1" applyFill="1" applyBorder="1" applyAlignment="1">
      <alignment vertical="top" wrapText="1"/>
    </xf>
    <xf numFmtId="0" fontId="8" fillId="2" borderId="1" xfId="0" applyFont="1" applyFill="1" applyBorder="1" applyAlignment="1">
      <alignment vertical="top" wrapText="1"/>
    </xf>
    <xf numFmtId="0" fontId="6" fillId="2" borderId="1" xfId="0" applyFont="1" applyFill="1" applyBorder="1" applyAlignment="1">
      <alignment vertical="top" wrapText="1"/>
    </xf>
    <xf numFmtId="0" fontId="0" fillId="2" borderId="1" xfId="0" applyFont="1" applyFill="1" applyBorder="1" applyAlignment="1">
      <alignment wrapText="1"/>
    </xf>
    <xf numFmtId="0" fontId="0" fillId="2" borderId="0" xfId="0" applyFill="1"/>
    <xf numFmtId="16" fontId="2" fillId="2" borderId="1" xfId="0" applyNumberFormat="1" applyFont="1" applyFill="1" applyBorder="1" applyAlignment="1">
      <alignment vertical="top" wrapText="1"/>
    </xf>
    <xf numFmtId="0" fontId="2" fillId="2" borderId="1" xfId="0" applyFont="1" applyFill="1" applyBorder="1" applyAlignment="1">
      <alignment vertical="top"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13" fillId="2" borderId="1" xfId="0" applyFont="1" applyFill="1" applyBorder="1" applyAlignment="1">
      <alignment vertical="top" wrapText="1"/>
    </xf>
    <xf numFmtId="0" fontId="15" fillId="0" borderId="1" xfId="0" applyFont="1" applyBorder="1" applyAlignment="1">
      <alignment vertical="top" wrapText="1"/>
    </xf>
    <xf numFmtId="0" fontId="12" fillId="2" borderId="1" xfId="0" applyFont="1" applyFill="1" applyBorder="1" applyAlignment="1">
      <alignment vertical="top" wrapText="1"/>
    </xf>
    <xf numFmtId="164" fontId="12" fillId="2" borderId="1" xfId="0" applyNumberFormat="1" applyFont="1" applyFill="1" applyBorder="1" applyAlignment="1">
      <alignment horizontal="center" vertical="center" wrapText="1"/>
    </xf>
    <xf numFmtId="164" fontId="3" fillId="2" borderId="1" xfId="0" applyNumberFormat="1" applyFont="1" applyFill="1" applyBorder="1" applyAlignment="1">
      <alignment vertical="center" wrapText="1"/>
    </xf>
    <xf numFmtId="164" fontId="3" fillId="2" borderId="1" xfId="0" applyNumberFormat="1" applyFont="1" applyFill="1" applyBorder="1" applyAlignment="1">
      <alignment vertical="center"/>
    </xf>
    <xf numFmtId="0" fontId="20" fillId="0" borderId="1" xfId="0" applyFont="1" applyFill="1" applyBorder="1" applyAlignment="1">
      <alignment horizontal="left" vertical="center" wrapText="1"/>
    </xf>
    <xf numFmtId="0" fontId="21" fillId="0" borderId="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3" fillId="2" borderId="1" xfId="0" applyFont="1" applyFill="1" applyBorder="1" applyAlignment="1">
      <alignment wrapText="1"/>
    </xf>
    <xf numFmtId="0" fontId="3" fillId="2" borderId="1" xfId="0" applyFont="1" applyFill="1" applyBorder="1" applyAlignment="1">
      <alignment horizontal="center" wrapText="1"/>
    </xf>
    <xf numFmtId="0" fontId="4" fillId="0" borderId="1" xfId="0" applyFont="1" applyBorder="1" applyAlignment="1">
      <alignment horizontal="left" vertical="center" wrapText="1" indent="2"/>
    </xf>
    <xf numFmtId="0" fontId="21" fillId="0" borderId="1" xfId="0" applyFont="1" applyBorder="1" applyAlignment="1" applyProtection="1">
      <alignment horizontal="left" vertical="top" wrapText="1" indent="2"/>
      <protection locked="0"/>
    </xf>
    <xf numFmtId="0" fontId="1" fillId="2" borderId="1" xfId="0" applyFont="1" applyFill="1" applyBorder="1" applyAlignment="1">
      <alignment horizontal="center" vertical="top" wrapText="1"/>
    </xf>
    <xf numFmtId="0" fontId="10" fillId="2" borderId="1" xfId="0" applyNumberFormat="1" applyFont="1" applyFill="1" applyBorder="1" applyAlignment="1" applyProtection="1">
      <alignment vertical="center"/>
    </xf>
    <xf numFmtId="164" fontId="8" fillId="2"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wrapText="1" indent="2"/>
    </xf>
    <xf numFmtId="0" fontId="20" fillId="0" borderId="2" xfId="0" applyFont="1" applyFill="1" applyBorder="1" applyAlignment="1">
      <alignment horizontal="left" vertical="center" wrapText="1" indent="2"/>
    </xf>
    <xf numFmtId="0" fontId="4" fillId="0" borderId="0" xfId="0" applyFont="1" applyAlignment="1">
      <alignment horizontal="left" vertical="center"/>
    </xf>
    <xf numFmtId="16"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1" fillId="0" borderId="0" xfId="0" applyFont="1" applyAlignment="1">
      <alignment vertical="center"/>
    </xf>
    <xf numFmtId="0" fontId="13" fillId="0" borderId="1" xfId="0" applyFont="1" applyFill="1" applyBorder="1" applyAlignment="1">
      <alignment vertical="top" wrapText="1"/>
    </xf>
    <xf numFmtId="164" fontId="13" fillId="0" borderId="1" xfId="0"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0" fontId="5" fillId="5" borderId="1" xfId="0" applyFont="1" applyFill="1" applyBorder="1" applyAlignment="1">
      <alignment vertical="top" wrapText="1"/>
    </xf>
    <xf numFmtId="0" fontId="6" fillId="0" borderId="1" xfId="0" applyFont="1" applyBorder="1" applyAlignment="1">
      <alignment horizontal="left" vertical="top" wrapText="1"/>
    </xf>
    <xf numFmtId="0" fontId="5" fillId="0" borderId="1" xfId="0" applyFont="1" applyBorder="1" applyAlignment="1">
      <alignment vertical="top" wrapText="1"/>
    </xf>
    <xf numFmtId="0" fontId="8" fillId="0" borderId="1" xfId="0" applyNumberFormat="1" applyFont="1" applyFill="1" applyBorder="1" applyAlignment="1" applyProtection="1">
      <alignment horizontal="left" vertical="top" wrapText="1"/>
    </xf>
    <xf numFmtId="0" fontId="4" fillId="0" borderId="0" xfId="0" applyFont="1" applyAlignment="1">
      <alignment vertical="top"/>
    </xf>
    <xf numFmtId="0" fontId="3" fillId="0" borderId="1" xfId="0" applyFont="1" applyBorder="1" applyAlignment="1">
      <alignment horizontal="left" vertical="top" wrapText="1" indent="2"/>
    </xf>
    <xf numFmtId="0" fontId="3" fillId="0" borderId="1" xfId="0" applyFont="1" applyBorder="1" applyAlignment="1">
      <alignment horizontal="left" vertical="top" wrapText="1" indent="4"/>
    </xf>
    <xf numFmtId="0" fontId="8" fillId="3" borderId="1" xfId="0" applyFont="1" applyFill="1" applyBorder="1" applyAlignment="1">
      <alignment horizontal="left" vertical="top" wrapText="1" indent="2"/>
    </xf>
    <xf numFmtId="0" fontId="2" fillId="0" borderId="1" xfId="0" applyFont="1" applyBorder="1" applyAlignment="1">
      <alignment horizontal="center" vertical="center" wrapText="1"/>
    </xf>
    <xf numFmtId="0" fontId="23" fillId="0" borderId="0" xfId="0" applyFont="1" applyAlignment="1">
      <alignment horizontal="left" vertical="center"/>
    </xf>
    <xf numFmtId="0" fontId="18"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1" xfId="0" applyFont="1" applyBorder="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AG315"/>
  <sheetViews>
    <sheetView tabSelected="1" view="pageBreakPreview" topLeftCell="B1" zoomScale="65" zoomScaleNormal="100" zoomScaleSheetLayoutView="65" workbookViewId="0">
      <pane ySplit="6" topLeftCell="A7" activePane="bottomLeft" state="frozen"/>
      <selection pane="bottomLeft" activeCell="E66" sqref="E66"/>
    </sheetView>
  </sheetViews>
  <sheetFormatPr defaultRowHeight="15" outlineLevelRow="3"/>
  <cols>
    <col min="1" max="1" width="4.7109375" style="24" customWidth="1"/>
    <col min="2" max="2" width="39.7109375" style="183" customWidth="1"/>
    <col min="3" max="3" width="13.7109375" style="5" customWidth="1"/>
    <col min="4" max="4" width="13.85546875" style="5" customWidth="1"/>
    <col min="5" max="5" width="13.7109375" style="5" customWidth="1"/>
    <col min="6" max="6" width="12.5703125" style="5" customWidth="1"/>
    <col min="7" max="7" width="12.140625" style="5" customWidth="1"/>
    <col min="8" max="8" width="12" style="5" customWidth="1"/>
    <col min="9" max="9" width="12.140625" style="5" customWidth="1"/>
    <col min="10" max="10" width="12" style="5" customWidth="1"/>
    <col min="11" max="11" width="13.140625" style="5" customWidth="1"/>
    <col min="12" max="12" width="11" style="5" customWidth="1"/>
    <col min="13" max="13" width="11.140625" style="5" customWidth="1"/>
    <col min="14" max="14" width="11.7109375" style="5" customWidth="1"/>
    <col min="15" max="15" width="12" style="5" customWidth="1"/>
    <col min="16" max="16" width="13.140625" style="5" customWidth="1"/>
    <col min="17" max="17" width="60.85546875" style="91" customWidth="1"/>
    <col min="18" max="16384" width="9.140625" style="5"/>
  </cols>
  <sheetData>
    <row r="1" spans="1:17" ht="18.75">
      <c r="A1" s="189" t="s">
        <v>382</v>
      </c>
      <c r="B1" s="189"/>
      <c r="C1" s="189"/>
      <c r="D1" s="189"/>
      <c r="E1" s="189"/>
      <c r="F1" s="189"/>
      <c r="G1" s="189"/>
      <c r="H1" s="189"/>
      <c r="I1" s="189"/>
      <c r="J1" s="189"/>
      <c r="K1" s="189"/>
      <c r="L1" s="189"/>
      <c r="M1" s="189"/>
      <c r="N1" s="189"/>
      <c r="O1" s="189"/>
      <c r="P1" s="189"/>
      <c r="Q1" s="189"/>
    </row>
    <row r="2" spans="1:17" ht="18.75">
      <c r="A2" s="189" t="s">
        <v>383</v>
      </c>
      <c r="B2" s="189"/>
      <c r="C2" s="189"/>
      <c r="D2" s="189"/>
      <c r="E2" s="189"/>
      <c r="F2" s="189"/>
      <c r="G2" s="189"/>
      <c r="H2" s="189"/>
      <c r="I2" s="189"/>
      <c r="J2" s="189"/>
      <c r="K2" s="189"/>
      <c r="L2" s="189"/>
      <c r="M2" s="189"/>
      <c r="N2" s="189"/>
      <c r="O2" s="189"/>
      <c r="P2" s="189"/>
      <c r="Q2" s="189"/>
    </row>
    <row r="4" spans="1:17">
      <c r="A4" s="187" t="s">
        <v>0</v>
      </c>
      <c r="B4" s="190" t="s">
        <v>66</v>
      </c>
      <c r="C4" s="187" t="s">
        <v>281</v>
      </c>
      <c r="D4" s="187"/>
      <c r="E4" s="187"/>
      <c r="F4" s="187"/>
      <c r="G4" s="187" t="s">
        <v>46</v>
      </c>
      <c r="H4" s="187" t="s">
        <v>282</v>
      </c>
      <c r="I4" s="187"/>
      <c r="J4" s="187"/>
      <c r="K4" s="187"/>
      <c r="L4" s="187" t="s">
        <v>46</v>
      </c>
      <c r="M4" s="187" t="s">
        <v>314</v>
      </c>
      <c r="N4" s="187"/>
      <c r="O4" s="187"/>
      <c r="P4" s="187"/>
      <c r="Q4" s="187" t="s">
        <v>291</v>
      </c>
    </row>
    <row r="5" spans="1:17">
      <c r="A5" s="187"/>
      <c r="B5" s="191"/>
      <c r="C5" s="187" t="s">
        <v>1</v>
      </c>
      <c r="D5" s="187" t="s">
        <v>2</v>
      </c>
      <c r="E5" s="187"/>
      <c r="F5" s="187"/>
      <c r="G5" s="187"/>
      <c r="H5" s="187" t="s">
        <v>1</v>
      </c>
      <c r="I5" s="187" t="s">
        <v>2</v>
      </c>
      <c r="J5" s="187"/>
      <c r="K5" s="187"/>
      <c r="L5" s="187"/>
      <c r="M5" s="187" t="s">
        <v>1</v>
      </c>
      <c r="N5" s="187" t="s">
        <v>2</v>
      </c>
      <c r="O5" s="187"/>
      <c r="P5" s="187"/>
      <c r="Q5" s="193"/>
    </row>
    <row r="6" spans="1:17" ht="40.5">
      <c r="A6" s="187"/>
      <c r="B6" s="192"/>
      <c r="C6" s="187"/>
      <c r="D6" s="86" t="s">
        <v>15</v>
      </c>
      <c r="E6" s="86" t="s">
        <v>16</v>
      </c>
      <c r="F6" s="86" t="s">
        <v>319</v>
      </c>
      <c r="G6" s="187"/>
      <c r="H6" s="187"/>
      <c r="I6" s="86" t="s">
        <v>15</v>
      </c>
      <c r="J6" s="86" t="s">
        <v>16</v>
      </c>
      <c r="K6" s="86" t="s">
        <v>319</v>
      </c>
      <c r="L6" s="187"/>
      <c r="M6" s="187"/>
      <c r="N6" s="86" t="s">
        <v>15</v>
      </c>
      <c r="O6" s="86" t="s">
        <v>16</v>
      </c>
      <c r="P6" s="86" t="s">
        <v>319</v>
      </c>
      <c r="Q6" s="193"/>
    </row>
    <row r="7" spans="1:17" ht="27">
      <c r="A7" s="8"/>
      <c r="B7" s="178" t="s">
        <v>20</v>
      </c>
      <c r="C7" s="85">
        <f>SUM(D7:G7)</f>
        <v>2690878.9474999998</v>
      </c>
      <c r="D7" s="85">
        <f t="shared" ref="D7:L7" si="0">D8+D23+D53+D66+D71+D120+D166+D169+D189+D191+D198+D214+D241+D249+D263+D274+D279+D282+D296+D304</f>
        <v>1245238.2474999998</v>
      </c>
      <c r="E7" s="85">
        <f t="shared" si="0"/>
        <v>1385459.7</v>
      </c>
      <c r="F7" s="85">
        <f t="shared" si="0"/>
        <v>731.5</v>
      </c>
      <c r="G7" s="85">
        <f t="shared" si="0"/>
        <v>59449.5</v>
      </c>
      <c r="H7" s="85">
        <f t="shared" si="0"/>
        <v>382556.76899999997</v>
      </c>
      <c r="I7" s="85">
        <f t="shared" si="0"/>
        <v>228259.035</v>
      </c>
      <c r="J7" s="85">
        <f t="shared" si="0"/>
        <v>144269.03399999999</v>
      </c>
      <c r="K7" s="85">
        <f t="shared" si="0"/>
        <v>0</v>
      </c>
      <c r="L7" s="85">
        <f t="shared" si="0"/>
        <v>10028.700000000001</v>
      </c>
      <c r="M7" s="85">
        <f>IFERROR(H7/C7*100,"-")</f>
        <v>14.216795941542443</v>
      </c>
      <c r="N7" s="85">
        <f t="shared" ref="N7:P7" si="1">IFERROR(I7/D7*100,"-")</f>
        <v>18.330551238549234</v>
      </c>
      <c r="O7" s="85">
        <f t="shared" si="1"/>
        <v>10.413080510389438</v>
      </c>
      <c r="P7" s="85">
        <f t="shared" si="1"/>
        <v>0</v>
      </c>
      <c r="Q7" s="95"/>
    </row>
    <row r="8" spans="1:17" s="94" customFormat="1" ht="45" collapsed="1">
      <c r="A8" s="96">
        <v>1</v>
      </c>
      <c r="B8" s="179" t="s">
        <v>17</v>
      </c>
      <c r="C8" s="93">
        <f>SUM(D8:G8)</f>
        <v>8028.1</v>
      </c>
      <c r="D8" s="97">
        <f>SUM(D9:D22)</f>
        <v>5001</v>
      </c>
      <c r="E8" s="97">
        <f>SUM(E9:E22)</f>
        <v>3027.1</v>
      </c>
      <c r="F8" s="97">
        <f>SUM(F9:F22)</f>
        <v>0</v>
      </c>
      <c r="G8" s="97"/>
      <c r="H8" s="93">
        <f>SUM(I8:L8)</f>
        <v>0</v>
      </c>
      <c r="I8" s="97">
        <f>SUM(I9:I22)</f>
        <v>0</v>
      </c>
      <c r="J8" s="97">
        <f>SUM(J9:J22)</f>
        <v>0</v>
      </c>
      <c r="K8" s="97">
        <f>SUM(K9:K22)</f>
        <v>0</v>
      </c>
      <c r="L8" s="97"/>
      <c r="M8" s="97">
        <f t="shared" ref="M8:M71" si="2">IFERROR(H8/C8*100,"-")</f>
        <v>0</v>
      </c>
      <c r="N8" s="97">
        <f t="shared" ref="N8:N71" si="3">IFERROR(I8/D8*100,"-")</f>
        <v>0</v>
      </c>
      <c r="O8" s="97">
        <f t="shared" ref="O8:O71" si="4">IFERROR(J8/E8*100,"-")</f>
        <v>0</v>
      </c>
      <c r="P8" s="97" t="str">
        <f t="shared" ref="P8:P71" si="5">IFERROR(K8/F8*100,"-")</f>
        <v>-</v>
      </c>
      <c r="Q8" s="110" t="s">
        <v>509</v>
      </c>
    </row>
    <row r="9" spans="1:17" ht="38.25" hidden="1" outlineLevel="2">
      <c r="A9" s="4"/>
      <c r="B9" s="3" t="s">
        <v>3</v>
      </c>
      <c r="C9" s="6">
        <f>SUM(D9:G9)</f>
        <v>90</v>
      </c>
      <c r="D9" s="6">
        <v>20</v>
      </c>
      <c r="E9" s="7">
        <v>70</v>
      </c>
      <c r="F9" s="7"/>
      <c r="G9" s="7"/>
      <c r="H9" s="6">
        <f>SUM(I9:L9)</f>
        <v>0</v>
      </c>
      <c r="I9" s="7">
        <v>0</v>
      </c>
      <c r="J9" s="7">
        <v>0</v>
      </c>
      <c r="K9" s="7"/>
      <c r="L9" s="7"/>
      <c r="M9" s="7">
        <f t="shared" si="2"/>
        <v>0</v>
      </c>
      <c r="N9" s="7">
        <f t="shared" si="3"/>
        <v>0</v>
      </c>
      <c r="O9" s="7">
        <f t="shared" si="4"/>
        <v>0</v>
      </c>
      <c r="P9" s="7" t="str">
        <f t="shared" si="5"/>
        <v>-</v>
      </c>
      <c r="Q9" s="95" t="s">
        <v>320</v>
      </c>
    </row>
    <row r="10" spans="1:17" ht="138.75" hidden="1" customHeight="1" outlineLevel="2">
      <c r="A10" s="4"/>
      <c r="B10" s="3" t="s">
        <v>4</v>
      </c>
      <c r="C10" s="6">
        <f t="shared" ref="C10:C22" si="6">SUM(D10:G10)</f>
        <v>146.1</v>
      </c>
      <c r="D10" s="6">
        <v>30</v>
      </c>
      <c r="E10" s="7">
        <v>116.1</v>
      </c>
      <c r="F10" s="7"/>
      <c r="G10" s="7"/>
      <c r="H10" s="6">
        <f t="shared" ref="H10:H22" si="7">SUM(I10:L10)</f>
        <v>0</v>
      </c>
      <c r="I10" s="7">
        <v>0</v>
      </c>
      <c r="J10" s="7">
        <v>0</v>
      </c>
      <c r="K10" s="7"/>
      <c r="L10" s="7"/>
      <c r="M10" s="7">
        <f t="shared" si="2"/>
        <v>0</v>
      </c>
      <c r="N10" s="7">
        <f t="shared" si="3"/>
        <v>0</v>
      </c>
      <c r="O10" s="7">
        <f t="shared" si="4"/>
        <v>0</v>
      </c>
      <c r="P10" s="7" t="str">
        <f t="shared" si="5"/>
        <v>-</v>
      </c>
      <c r="Q10" s="95" t="s">
        <v>321</v>
      </c>
    </row>
    <row r="11" spans="1:17" ht="83.25" hidden="1" customHeight="1" outlineLevel="2">
      <c r="A11" s="4"/>
      <c r="B11" s="3" t="s">
        <v>18</v>
      </c>
      <c r="C11" s="6">
        <f t="shared" si="6"/>
        <v>180</v>
      </c>
      <c r="D11" s="6">
        <v>80</v>
      </c>
      <c r="E11" s="7">
        <v>100</v>
      </c>
      <c r="F11" s="7"/>
      <c r="G11" s="7"/>
      <c r="H11" s="6">
        <f t="shared" si="7"/>
        <v>0</v>
      </c>
      <c r="I11" s="7">
        <v>0</v>
      </c>
      <c r="J11" s="7">
        <v>0</v>
      </c>
      <c r="K11" s="7"/>
      <c r="L11" s="7"/>
      <c r="M11" s="7">
        <f t="shared" si="2"/>
        <v>0</v>
      </c>
      <c r="N11" s="7">
        <f t="shared" si="3"/>
        <v>0</v>
      </c>
      <c r="O11" s="7">
        <f t="shared" si="4"/>
        <v>0</v>
      </c>
      <c r="P11" s="7" t="str">
        <f t="shared" si="5"/>
        <v>-</v>
      </c>
      <c r="Q11" s="95" t="s">
        <v>322</v>
      </c>
    </row>
    <row r="12" spans="1:17" ht="54.75" hidden="1" customHeight="1" outlineLevel="2">
      <c r="A12" s="4"/>
      <c r="B12" s="3" t="s">
        <v>19</v>
      </c>
      <c r="C12" s="6">
        <f t="shared" si="6"/>
        <v>237.1</v>
      </c>
      <c r="D12" s="6">
        <v>100</v>
      </c>
      <c r="E12" s="7">
        <v>137.1</v>
      </c>
      <c r="F12" s="7"/>
      <c r="G12" s="7"/>
      <c r="H12" s="6">
        <f t="shared" si="7"/>
        <v>0</v>
      </c>
      <c r="I12" s="7">
        <v>0</v>
      </c>
      <c r="J12" s="7">
        <v>0</v>
      </c>
      <c r="K12" s="7"/>
      <c r="L12" s="7"/>
      <c r="M12" s="7">
        <f t="shared" si="2"/>
        <v>0</v>
      </c>
      <c r="N12" s="7">
        <f t="shared" si="3"/>
        <v>0</v>
      </c>
      <c r="O12" s="7">
        <f t="shared" si="4"/>
        <v>0</v>
      </c>
      <c r="P12" s="7" t="str">
        <f t="shared" si="5"/>
        <v>-</v>
      </c>
      <c r="Q12" s="95" t="s">
        <v>323</v>
      </c>
    </row>
    <row r="13" spans="1:17" ht="30" hidden="1" outlineLevel="2">
      <c r="A13" s="4"/>
      <c r="B13" s="3" t="s">
        <v>5</v>
      </c>
      <c r="C13" s="6">
        <f t="shared" si="6"/>
        <v>220</v>
      </c>
      <c r="D13" s="6">
        <v>70</v>
      </c>
      <c r="E13" s="7">
        <v>150</v>
      </c>
      <c r="F13" s="7"/>
      <c r="G13" s="7"/>
      <c r="H13" s="6">
        <f t="shared" si="7"/>
        <v>0</v>
      </c>
      <c r="I13" s="7">
        <v>0</v>
      </c>
      <c r="J13" s="7">
        <v>0</v>
      </c>
      <c r="K13" s="7"/>
      <c r="L13" s="7"/>
      <c r="M13" s="7">
        <f t="shared" si="2"/>
        <v>0</v>
      </c>
      <c r="N13" s="7">
        <f t="shared" si="3"/>
        <v>0</v>
      </c>
      <c r="O13" s="7">
        <f t="shared" si="4"/>
        <v>0</v>
      </c>
      <c r="P13" s="7" t="str">
        <f t="shared" si="5"/>
        <v>-</v>
      </c>
      <c r="Q13" s="95" t="s">
        <v>324</v>
      </c>
    </row>
    <row r="14" spans="1:17" ht="127.5" hidden="1" outlineLevel="2">
      <c r="A14" s="4"/>
      <c r="B14" s="3" t="s">
        <v>6</v>
      </c>
      <c r="C14" s="6">
        <f t="shared" si="6"/>
        <v>327.60000000000002</v>
      </c>
      <c r="D14" s="6">
        <v>40</v>
      </c>
      <c r="E14" s="7">
        <v>287.60000000000002</v>
      </c>
      <c r="F14" s="7"/>
      <c r="G14" s="7"/>
      <c r="H14" s="6">
        <f t="shared" si="7"/>
        <v>0</v>
      </c>
      <c r="I14" s="7">
        <v>0</v>
      </c>
      <c r="J14" s="7">
        <v>0</v>
      </c>
      <c r="K14" s="7"/>
      <c r="L14" s="7"/>
      <c r="M14" s="7">
        <f t="shared" si="2"/>
        <v>0</v>
      </c>
      <c r="N14" s="7">
        <f t="shared" si="3"/>
        <v>0</v>
      </c>
      <c r="O14" s="7">
        <f t="shared" si="4"/>
        <v>0</v>
      </c>
      <c r="P14" s="7" t="str">
        <f t="shared" si="5"/>
        <v>-</v>
      </c>
      <c r="Q14" s="95" t="s">
        <v>384</v>
      </c>
    </row>
    <row r="15" spans="1:17" ht="91.5" hidden="1" customHeight="1" outlineLevel="2">
      <c r="A15" s="4"/>
      <c r="B15" s="3" t="s">
        <v>7</v>
      </c>
      <c r="C15" s="6">
        <f t="shared" si="6"/>
        <v>188.1</v>
      </c>
      <c r="D15" s="6">
        <v>80</v>
      </c>
      <c r="E15" s="7">
        <v>108.1</v>
      </c>
      <c r="F15" s="7"/>
      <c r="G15" s="7"/>
      <c r="H15" s="6">
        <f t="shared" si="7"/>
        <v>0</v>
      </c>
      <c r="I15" s="7">
        <v>0</v>
      </c>
      <c r="J15" s="7">
        <v>0</v>
      </c>
      <c r="K15" s="7"/>
      <c r="L15" s="7"/>
      <c r="M15" s="7">
        <f t="shared" si="2"/>
        <v>0</v>
      </c>
      <c r="N15" s="7">
        <f t="shared" si="3"/>
        <v>0</v>
      </c>
      <c r="O15" s="7">
        <f t="shared" si="4"/>
        <v>0</v>
      </c>
      <c r="P15" s="7" t="str">
        <f t="shared" si="5"/>
        <v>-</v>
      </c>
      <c r="Q15" s="95" t="s">
        <v>384</v>
      </c>
    </row>
    <row r="16" spans="1:17" ht="55.5" hidden="1" customHeight="1" outlineLevel="2">
      <c r="A16" s="4"/>
      <c r="B16" s="3" t="s">
        <v>8</v>
      </c>
      <c r="C16" s="6">
        <f t="shared" si="6"/>
        <v>368.3</v>
      </c>
      <c r="D16" s="6">
        <v>20</v>
      </c>
      <c r="E16" s="7">
        <v>348.3</v>
      </c>
      <c r="F16" s="7"/>
      <c r="G16" s="7"/>
      <c r="H16" s="6">
        <f t="shared" si="7"/>
        <v>0</v>
      </c>
      <c r="I16" s="7">
        <v>0</v>
      </c>
      <c r="J16" s="7">
        <v>0</v>
      </c>
      <c r="K16" s="7"/>
      <c r="L16" s="7"/>
      <c r="M16" s="7">
        <f t="shared" si="2"/>
        <v>0</v>
      </c>
      <c r="N16" s="7">
        <f t="shared" si="3"/>
        <v>0</v>
      </c>
      <c r="O16" s="7">
        <f t="shared" si="4"/>
        <v>0</v>
      </c>
      <c r="P16" s="7" t="str">
        <f t="shared" si="5"/>
        <v>-</v>
      </c>
      <c r="Q16" s="95" t="s">
        <v>325</v>
      </c>
    </row>
    <row r="17" spans="1:17" ht="117" hidden="1" customHeight="1" outlineLevel="2">
      <c r="A17" s="4"/>
      <c r="B17" s="3" t="s">
        <v>9</v>
      </c>
      <c r="C17" s="6">
        <f t="shared" si="6"/>
        <v>1118.8</v>
      </c>
      <c r="D17" s="6">
        <v>400</v>
      </c>
      <c r="E17" s="7">
        <v>718.8</v>
      </c>
      <c r="F17" s="7"/>
      <c r="G17" s="7"/>
      <c r="H17" s="6">
        <f t="shared" si="7"/>
        <v>0</v>
      </c>
      <c r="I17" s="7">
        <v>0</v>
      </c>
      <c r="J17" s="7">
        <v>0</v>
      </c>
      <c r="K17" s="7"/>
      <c r="L17" s="7"/>
      <c r="M17" s="7">
        <f t="shared" si="2"/>
        <v>0</v>
      </c>
      <c r="N17" s="7">
        <f t="shared" si="3"/>
        <v>0</v>
      </c>
      <c r="O17" s="7">
        <f t="shared" si="4"/>
        <v>0</v>
      </c>
      <c r="P17" s="7" t="str">
        <f t="shared" si="5"/>
        <v>-</v>
      </c>
      <c r="Q17" s="95" t="s">
        <v>384</v>
      </c>
    </row>
    <row r="18" spans="1:17" ht="105.75" hidden="1" customHeight="1" outlineLevel="2">
      <c r="A18" s="4"/>
      <c r="B18" s="3" t="s">
        <v>10</v>
      </c>
      <c r="C18" s="6">
        <f t="shared" si="6"/>
        <v>2911</v>
      </c>
      <c r="D18" s="6">
        <v>2911</v>
      </c>
      <c r="E18" s="7">
        <v>0</v>
      </c>
      <c r="F18" s="7"/>
      <c r="G18" s="7"/>
      <c r="H18" s="6">
        <f t="shared" si="7"/>
        <v>0</v>
      </c>
      <c r="I18" s="7">
        <v>0</v>
      </c>
      <c r="J18" s="7">
        <v>0</v>
      </c>
      <c r="K18" s="7"/>
      <c r="L18" s="7"/>
      <c r="M18" s="7">
        <f t="shared" si="2"/>
        <v>0</v>
      </c>
      <c r="N18" s="7">
        <f t="shared" si="3"/>
        <v>0</v>
      </c>
      <c r="O18" s="7" t="str">
        <f t="shared" si="4"/>
        <v>-</v>
      </c>
      <c r="P18" s="7" t="str">
        <f t="shared" si="5"/>
        <v>-</v>
      </c>
      <c r="Q18" s="95" t="s">
        <v>384</v>
      </c>
    </row>
    <row r="19" spans="1:17" ht="66" hidden="1" customHeight="1" outlineLevel="2">
      <c r="A19" s="4"/>
      <c r="B19" s="3" t="s">
        <v>11</v>
      </c>
      <c r="C19" s="6">
        <f t="shared" si="6"/>
        <v>710</v>
      </c>
      <c r="D19" s="6">
        <v>110</v>
      </c>
      <c r="E19" s="7">
        <v>600</v>
      </c>
      <c r="F19" s="7"/>
      <c r="G19" s="7"/>
      <c r="H19" s="6">
        <f t="shared" si="7"/>
        <v>0</v>
      </c>
      <c r="I19" s="7">
        <v>0</v>
      </c>
      <c r="J19" s="7">
        <v>0</v>
      </c>
      <c r="K19" s="7"/>
      <c r="L19" s="7"/>
      <c r="M19" s="7">
        <f t="shared" si="2"/>
        <v>0</v>
      </c>
      <c r="N19" s="7">
        <f t="shared" si="3"/>
        <v>0</v>
      </c>
      <c r="O19" s="7">
        <f t="shared" si="4"/>
        <v>0</v>
      </c>
      <c r="P19" s="7" t="str">
        <f t="shared" si="5"/>
        <v>-</v>
      </c>
      <c r="Q19" s="95" t="s">
        <v>384</v>
      </c>
    </row>
    <row r="20" spans="1:17" ht="40.5" hidden="1" customHeight="1" outlineLevel="2">
      <c r="A20" s="4"/>
      <c r="B20" s="3" t="s">
        <v>12</v>
      </c>
      <c r="C20" s="6">
        <f t="shared" si="6"/>
        <v>283.60000000000002</v>
      </c>
      <c r="D20" s="6">
        <v>40</v>
      </c>
      <c r="E20" s="7">
        <v>243.6</v>
      </c>
      <c r="F20" s="7"/>
      <c r="G20" s="7"/>
      <c r="H20" s="6">
        <f t="shared" si="7"/>
        <v>0</v>
      </c>
      <c r="I20" s="7">
        <v>0</v>
      </c>
      <c r="J20" s="7">
        <v>0</v>
      </c>
      <c r="K20" s="7"/>
      <c r="L20" s="7"/>
      <c r="M20" s="7">
        <f t="shared" si="2"/>
        <v>0</v>
      </c>
      <c r="N20" s="7">
        <f t="shared" si="3"/>
        <v>0</v>
      </c>
      <c r="O20" s="7">
        <f t="shared" si="4"/>
        <v>0</v>
      </c>
      <c r="P20" s="7" t="str">
        <f t="shared" si="5"/>
        <v>-</v>
      </c>
      <c r="Q20" s="95" t="s">
        <v>326</v>
      </c>
    </row>
    <row r="21" spans="1:17" ht="30" hidden="1" outlineLevel="2">
      <c r="A21" s="4"/>
      <c r="B21" s="3" t="s">
        <v>13</v>
      </c>
      <c r="C21" s="6">
        <f t="shared" si="6"/>
        <v>247.5</v>
      </c>
      <c r="D21" s="6">
        <v>100</v>
      </c>
      <c r="E21" s="7">
        <v>147.5</v>
      </c>
      <c r="F21" s="7"/>
      <c r="G21" s="7"/>
      <c r="H21" s="6">
        <f t="shared" si="7"/>
        <v>0</v>
      </c>
      <c r="I21" s="7">
        <v>0</v>
      </c>
      <c r="J21" s="7">
        <v>0</v>
      </c>
      <c r="K21" s="7"/>
      <c r="L21" s="7"/>
      <c r="M21" s="7">
        <f t="shared" si="2"/>
        <v>0</v>
      </c>
      <c r="N21" s="7">
        <f t="shared" si="3"/>
        <v>0</v>
      </c>
      <c r="O21" s="7">
        <f t="shared" si="4"/>
        <v>0</v>
      </c>
      <c r="P21" s="7" t="str">
        <f t="shared" si="5"/>
        <v>-</v>
      </c>
      <c r="Q21" s="95" t="s">
        <v>327</v>
      </c>
    </row>
    <row r="22" spans="1:17" ht="82.5" hidden="1" customHeight="1" outlineLevel="2">
      <c r="A22" s="4"/>
      <c r="B22" s="3" t="s">
        <v>14</v>
      </c>
      <c r="C22" s="6">
        <f t="shared" si="6"/>
        <v>1000</v>
      </c>
      <c r="D22" s="6">
        <v>1000</v>
      </c>
      <c r="E22" s="7">
        <v>0</v>
      </c>
      <c r="F22" s="7"/>
      <c r="G22" s="7"/>
      <c r="H22" s="6">
        <f t="shared" si="7"/>
        <v>0</v>
      </c>
      <c r="I22" s="7">
        <v>0</v>
      </c>
      <c r="J22" s="7">
        <v>0</v>
      </c>
      <c r="K22" s="7"/>
      <c r="L22" s="7"/>
      <c r="M22" s="7">
        <f t="shared" si="2"/>
        <v>0</v>
      </c>
      <c r="N22" s="7">
        <f t="shared" si="3"/>
        <v>0</v>
      </c>
      <c r="O22" s="7" t="str">
        <f t="shared" si="4"/>
        <v>-</v>
      </c>
      <c r="P22" s="7" t="str">
        <f t="shared" si="5"/>
        <v>-</v>
      </c>
      <c r="Q22" s="95" t="s">
        <v>385</v>
      </c>
    </row>
    <row r="23" spans="1:17" s="112" customFormat="1" ht="27">
      <c r="A23" s="111">
        <v>2</v>
      </c>
      <c r="B23" s="179" t="s">
        <v>47</v>
      </c>
      <c r="C23" s="93">
        <f>SUM(D23:G23)</f>
        <v>1476495.1999999997</v>
      </c>
      <c r="D23" s="97">
        <f>D24+D26+D28+D30+D35+D39+D46+D49+D51</f>
        <v>453997.79999999993</v>
      </c>
      <c r="E23" s="97">
        <f t="shared" ref="E23:G23" si="8">E24+E26+E28+E30+E35+E39+E46+E49+E51</f>
        <v>987716.39999999991</v>
      </c>
      <c r="F23" s="97">
        <f t="shared" si="8"/>
        <v>0</v>
      </c>
      <c r="G23" s="97">
        <f t="shared" si="8"/>
        <v>34781</v>
      </c>
      <c r="H23" s="93">
        <f>SUM(I23:L23)</f>
        <v>206673.30000000002</v>
      </c>
      <c r="I23" s="97">
        <f>I24+I26+I28+I30+I35+I39+I46+I49+I51</f>
        <v>85415.200000000012</v>
      </c>
      <c r="J23" s="97">
        <f t="shared" ref="J23" si="9">J24+J26+J28+J30+J35+J39+J46+J49+J51</f>
        <v>115000.4</v>
      </c>
      <c r="K23" s="97">
        <f t="shared" ref="K23" si="10">K24+K26+K28+K30+K35+K39+K46+K49+K51</f>
        <v>0</v>
      </c>
      <c r="L23" s="97">
        <f t="shared" ref="L23" si="11">L24+L26+L28+L30+L35+L39+L46+L49+L51</f>
        <v>6257.7</v>
      </c>
      <c r="M23" s="97">
        <f t="shared" si="2"/>
        <v>13.997559897248568</v>
      </c>
      <c r="N23" s="97">
        <f t="shared" si="3"/>
        <v>18.814011874066356</v>
      </c>
      <c r="O23" s="97">
        <f t="shared" si="4"/>
        <v>11.64305867554695</v>
      </c>
      <c r="P23" s="97" t="str">
        <f t="shared" si="5"/>
        <v>-</v>
      </c>
      <c r="Q23" s="110"/>
    </row>
    <row r="24" spans="1:17" ht="123.75" customHeight="1" outlineLevel="1" collapsed="1">
      <c r="A24" s="34"/>
      <c r="B24" s="16" t="s">
        <v>21</v>
      </c>
      <c r="C24" s="10">
        <f>SUM(D24:G24)</f>
        <v>446339.2</v>
      </c>
      <c r="D24" s="25">
        <f>D25</f>
        <v>167684.20000000001</v>
      </c>
      <c r="E24" s="25">
        <f t="shared" ref="E24:G24" si="12">E25</f>
        <v>247544</v>
      </c>
      <c r="F24" s="25">
        <f t="shared" si="12"/>
        <v>0</v>
      </c>
      <c r="G24" s="25">
        <f t="shared" si="12"/>
        <v>31111</v>
      </c>
      <c r="H24" s="25">
        <f t="shared" ref="H24" si="13">H25</f>
        <v>93762</v>
      </c>
      <c r="I24" s="25">
        <f t="shared" ref="I24" si="14">I25</f>
        <v>40189.4</v>
      </c>
      <c r="J24" s="25">
        <f t="shared" ref="J24" si="15">J25</f>
        <v>48518.7</v>
      </c>
      <c r="K24" s="25">
        <f t="shared" ref="K24" si="16">K25</f>
        <v>0</v>
      </c>
      <c r="L24" s="25">
        <f t="shared" ref="L24" si="17">L25</f>
        <v>5053.8999999999996</v>
      </c>
      <c r="M24" s="25">
        <f t="shared" si="2"/>
        <v>21.006893412005937</v>
      </c>
      <c r="N24" s="25">
        <f t="shared" si="3"/>
        <v>23.967314749988368</v>
      </c>
      <c r="O24" s="25">
        <f t="shared" si="4"/>
        <v>19.600030701612642</v>
      </c>
      <c r="P24" s="25" t="str">
        <f t="shared" si="5"/>
        <v>-</v>
      </c>
      <c r="Q24" s="95" t="s">
        <v>510</v>
      </c>
    </row>
    <row r="25" spans="1:17" ht="57" hidden="1" customHeight="1" outlineLevel="2">
      <c r="A25" s="18"/>
      <c r="B25" s="13" t="s">
        <v>22</v>
      </c>
      <c r="C25" s="6">
        <f>SUM(D25:G25)</f>
        <v>446339.2</v>
      </c>
      <c r="D25" s="21">
        <v>167684.20000000001</v>
      </c>
      <c r="E25" s="22">
        <v>247544</v>
      </c>
      <c r="F25" s="22"/>
      <c r="G25" s="22">
        <v>31111</v>
      </c>
      <c r="H25" s="10">
        <f t="shared" ref="H25:H65" si="18">SUM(I25:L25)</f>
        <v>93762</v>
      </c>
      <c r="I25" s="26">
        <v>40189.4</v>
      </c>
      <c r="J25" s="26">
        <v>48518.7</v>
      </c>
      <c r="K25" s="26"/>
      <c r="L25" s="26">
        <v>5053.8999999999996</v>
      </c>
      <c r="M25" s="26">
        <f t="shared" si="2"/>
        <v>21.006893412005937</v>
      </c>
      <c r="N25" s="26">
        <f t="shared" si="3"/>
        <v>23.967314749988368</v>
      </c>
      <c r="O25" s="26">
        <f t="shared" si="4"/>
        <v>19.600030701612642</v>
      </c>
      <c r="P25" s="26" t="str">
        <f t="shared" si="5"/>
        <v>-</v>
      </c>
      <c r="Q25" s="95"/>
    </row>
    <row r="26" spans="1:17" ht="48.75" customHeight="1" outlineLevel="1" collapsed="1">
      <c r="A26" s="34"/>
      <c r="B26" s="16" t="s">
        <v>23</v>
      </c>
      <c r="C26" s="10">
        <f t="shared" ref="C26:C70" si="19">SUM(D26:G26)</f>
        <v>675609.29999999993</v>
      </c>
      <c r="D26" s="25">
        <f>D27</f>
        <v>65421.1</v>
      </c>
      <c r="E26" s="25">
        <f t="shared" ref="E26:I26" si="20">E27</f>
        <v>607751.19999999995</v>
      </c>
      <c r="F26" s="25">
        <f t="shared" si="20"/>
        <v>0</v>
      </c>
      <c r="G26" s="25">
        <f t="shared" si="20"/>
        <v>2437</v>
      </c>
      <c r="H26" s="10">
        <f t="shared" si="18"/>
        <v>80994.400000000009</v>
      </c>
      <c r="I26" s="25">
        <f t="shared" si="20"/>
        <v>17511.2</v>
      </c>
      <c r="J26" s="25">
        <f t="shared" ref="J26" si="21">J27</f>
        <v>62568.1</v>
      </c>
      <c r="K26" s="25">
        <f t="shared" ref="K26" si="22">K27</f>
        <v>0</v>
      </c>
      <c r="L26" s="25">
        <f t="shared" ref="L26" si="23">L27</f>
        <v>915.1</v>
      </c>
      <c r="M26" s="25">
        <f t="shared" si="2"/>
        <v>11.98834888744131</v>
      </c>
      <c r="N26" s="25">
        <f t="shared" si="3"/>
        <v>26.766899364272383</v>
      </c>
      <c r="O26" s="25">
        <f t="shared" si="4"/>
        <v>10.295018751094197</v>
      </c>
      <c r="P26" s="25" t="str">
        <f t="shared" si="5"/>
        <v>-</v>
      </c>
      <c r="Q26" s="95" t="s">
        <v>511</v>
      </c>
    </row>
    <row r="27" spans="1:17" ht="63.75" hidden="1" outlineLevel="2">
      <c r="A27" s="18"/>
      <c r="B27" s="13" t="s">
        <v>24</v>
      </c>
      <c r="C27" s="6">
        <f t="shared" si="19"/>
        <v>675609.29999999993</v>
      </c>
      <c r="D27" s="21">
        <v>65421.1</v>
      </c>
      <c r="E27" s="22">
        <v>607751.19999999995</v>
      </c>
      <c r="F27" s="22"/>
      <c r="G27" s="22">
        <v>2437</v>
      </c>
      <c r="H27" s="10">
        <f t="shared" si="18"/>
        <v>80994.400000000009</v>
      </c>
      <c r="I27" s="26">
        <v>17511.2</v>
      </c>
      <c r="J27" s="26">
        <v>62568.1</v>
      </c>
      <c r="K27" s="26"/>
      <c r="L27" s="26">
        <v>915.1</v>
      </c>
      <c r="M27" s="26">
        <f t="shared" si="2"/>
        <v>11.98834888744131</v>
      </c>
      <c r="N27" s="26">
        <f t="shared" si="3"/>
        <v>26.766899364272383</v>
      </c>
      <c r="O27" s="26">
        <f t="shared" si="4"/>
        <v>10.295018751094197</v>
      </c>
      <c r="P27" s="26" t="str">
        <f t="shared" si="5"/>
        <v>-</v>
      </c>
      <c r="Q27" s="95"/>
    </row>
    <row r="28" spans="1:17" ht="45" outlineLevel="1" collapsed="1">
      <c r="A28" s="34"/>
      <c r="B28" s="16" t="s">
        <v>25</v>
      </c>
      <c r="C28" s="10">
        <f t="shared" si="19"/>
        <v>52853.7</v>
      </c>
      <c r="D28" s="25">
        <f>D29</f>
        <v>51620.7</v>
      </c>
      <c r="E28" s="25">
        <f>E29</f>
        <v>0</v>
      </c>
      <c r="F28" s="25">
        <f t="shared" ref="F28:I28" si="24">F29</f>
        <v>0</v>
      </c>
      <c r="G28" s="25">
        <f t="shared" si="24"/>
        <v>1233</v>
      </c>
      <c r="H28" s="10">
        <f t="shared" si="18"/>
        <v>11911.400000000001</v>
      </c>
      <c r="I28" s="25">
        <f t="shared" si="24"/>
        <v>11622.7</v>
      </c>
      <c r="J28" s="25">
        <f t="shared" ref="J28" si="25">J29</f>
        <v>0</v>
      </c>
      <c r="K28" s="25">
        <f t="shared" ref="K28" si="26">K29</f>
        <v>0</v>
      </c>
      <c r="L28" s="25">
        <f t="shared" ref="L28" si="27">L29</f>
        <v>288.7</v>
      </c>
      <c r="M28" s="25">
        <f t="shared" si="2"/>
        <v>22.536549002245827</v>
      </c>
      <c r="N28" s="25">
        <f t="shared" si="3"/>
        <v>22.515579990197736</v>
      </c>
      <c r="O28" s="25" t="str">
        <f t="shared" si="4"/>
        <v>-</v>
      </c>
      <c r="P28" s="25" t="str">
        <f t="shared" si="5"/>
        <v>-</v>
      </c>
      <c r="Q28" s="95" t="s">
        <v>512</v>
      </c>
    </row>
    <row r="29" spans="1:17" ht="63.75" hidden="1" outlineLevel="2">
      <c r="A29" s="18"/>
      <c r="B29" s="13" t="s">
        <v>26</v>
      </c>
      <c r="C29" s="6">
        <f t="shared" si="19"/>
        <v>52853.7</v>
      </c>
      <c r="D29" s="21">
        <v>51620.7</v>
      </c>
      <c r="E29" s="20"/>
      <c r="F29" s="22"/>
      <c r="G29" s="22">
        <v>1233</v>
      </c>
      <c r="H29" s="6">
        <f t="shared" si="18"/>
        <v>11911.400000000001</v>
      </c>
      <c r="I29" s="26">
        <v>11622.7</v>
      </c>
      <c r="J29" s="26"/>
      <c r="K29" s="26"/>
      <c r="L29" s="26">
        <v>288.7</v>
      </c>
      <c r="M29" s="26">
        <f t="shared" si="2"/>
        <v>22.536549002245827</v>
      </c>
      <c r="N29" s="26">
        <f t="shared" si="3"/>
        <v>22.515579990197736</v>
      </c>
      <c r="O29" s="26" t="str">
        <f t="shared" si="4"/>
        <v>-</v>
      </c>
      <c r="P29" s="26" t="str">
        <f t="shared" si="5"/>
        <v>-</v>
      </c>
      <c r="Q29" s="95"/>
    </row>
    <row r="30" spans="1:17" s="11" customFormat="1" ht="272.25" customHeight="1" outlineLevel="1" collapsed="1">
      <c r="A30" s="108"/>
      <c r="B30" s="16" t="s">
        <v>27</v>
      </c>
      <c r="C30" s="10">
        <f t="shared" si="19"/>
        <v>12534.3</v>
      </c>
      <c r="D30" s="25">
        <f>SUM(D31:D34)</f>
        <v>12234.3</v>
      </c>
      <c r="E30" s="25">
        <f t="shared" ref="E30:L30" si="28">SUM(E31:E34)</f>
        <v>300</v>
      </c>
      <c r="F30" s="25">
        <f t="shared" si="28"/>
        <v>0</v>
      </c>
      <c r="G30" s="25">
        <f t="shared" si="28"/>
        <v>0</v>
      </c>
      <c r="H30" s="10">
        <f t="shared" si="18"/>
        <v>1277.5</v>
      </c>
      <c r="I30" s="25">
        <f t="shared" si="28"/>
        <v>1277.5</v>
      </c>
      <c r="J30" s="25">
        <f t="shared" si="28"/>
        <v>0</v>
      </c>
      <c r="K30" s="25">
        <f t="shared" si="28"/>
        <v>0</v>
      </c>
      <c r="L30" s="25">
        <f t="shared" si="28"/>
        <v>0</v>
      </c>
      <c r="M30" s="109">
        <f t="shared" si="2"/>
        <v>10.192033061279847</v>
      </c>
      <c r="N30" s="109">
        <f t="shared" si="3"/>
        <v>10.441954178007732</v>
      </c>
      <c r="O30" s="109">
        <f t="shared" si="4"/>
        <v>0</v>
      </c>
      <c r="P30" s="109" t="str">
        <f t="shared" si="5"/>
        <v>-</v>
      </c>
      <c r="Q30" s="95" t="s">
        <v>513</v>
      </c>
    </row>
    <row r="31" spans="1:17" ht="25.5" hidden="1" outlineLevel="2">
      <c r="A31" s="19"/>
      <c r="B31" s="14" t="s">
        <v>28</v>
      </c>
      <c r="C31" s="6">
        <f t="shared" si="19"/>
        <v>6126</v>
      </c>
      <c r="D31" s="22">
        <v>5826</v>
      </c>
      <c r="E31" s="20">
        <v>300</v>
      </c>
      <c r="F31" s="20"/>
      <c r="G31" s="20"/>
      <c r="H31" s="6">
        <f t="shared" si="18"/>
        <v>122.4</v>
      </c>
      <c r="I31" s="26">
        <v>122.4</v>
      </c>
      <c r="J31" s="26"/>
      <c r="K31" s="26"/>
      <c r="L31" s="26"/>
      <c r="M31" s="26">
        <f t="shared" si="2"/>
        <v>1.9980411361410384</v>
      </c>
      <c r="N31" s="26">
        <f t="shared" si="3"/>
        <v>2.1009268795056641</v>
      </c>
      <c r="O31" s="26">
        <f t="shared" si="4"/>
        <v>0</v>
      </c>
      <c r="P31" s="26" t="str">
        <f t="shared" si="5"/>
        <v>-</v>
      </c>
      <c r="Q31" s="95"/>
    </row>
    <row r="32" spans="1:17" ht="25.5" hidden="1" outlineLevel="2">
      <c r="A32" s="19"/>
      <c r="B32" s="14" t="s">
        <v>29</v>
      </c>
      <c r="C32" s="6">
        <f t="shared" si="19"/>
        <v>1100</v>
      </c>
      <c r="D32" s="22">
        <v>1100</v>
      </c>
      <c r="E32" s="20"/>
      <c r="F32" s="20"/>
      <c r="G32" s="20"/>
      <c r="H32" s="6">
        <f t="shared" si="18"/>
        <v>43.4</v>
      </c>
      <c r="I32" s="26">
        <v>43.4</v>
      </c>
      <c r="J32" s="26"/>
      <c r="K32" s="26"/>
      <c r="L32" s="26"/>
      <c r="M32" s="26">
        <f t="shared" si="2"/>
        <v>3.9454545454545449</v>
      </c>
      <c r="N32" s="26">
        <f t="shared" si="3"/>
        <v>3.9454545454545449</v>
      </c>
      <c r="O32" s="26" t="str">
        <f t="shared" si="4"/>
        <v>-</v>
      </c>
      <c r="P32" s="26" t="str">
        <f t="shared" si="5"/>
        <v>-</v>
      </c>
      <c r="Q32" s="95"/>
    </row>
    <row r="33" spans="1:17" ht="40.5" hidden="1" customHeight="1" outlineLevel="2">
      <c r="A33" s="19"/>
      <c r="B33" s="15" t="s">
        <v>30</v>
      </c>
      <c r="C33" s="6">
        <f t="shared" si="19"/>
        <v>250</v>
      </c>
      <c r="D33" s="22">
        <v>250</v>
      </c>
      <c r="E33" s="20"/>
      <c r="F33" s="20"/>
      <c r="G33" s="20"/>
      <c r="H33" s="6">
        <f t="shared" si="18"/>
        <v>0</v>
      </c>
      <c r="I33" s="26">
        <v>0</v>
      </c>
      <c r="J33" s="26"/>
      <c r="K33" s="26"/>
      <c r="L33" s="26"/>
      <c r="M33" s="26">
        <f t="shared" si="2"/>
        <v>0</v>
      </c>
      <c r="N33" s="26">
        <f t="shared" si="3"/>
        <v>0</v>
      </c>
      <c r="O33" s="26" t="str">
        <f t="shared" si="4"/>
        <v>-</v>
      </c>
      <c r="P33" s="26" t="str">
        <f t="shared" si="5"/>
        <v>-</v>
      </c>
      <c r="Q33" s="95"/>
    </row>
    <row r="34" spans="1:17" ht="80.25" hidden="1" customHeight="1" outlineLevel="2">
      <c r="A34" s="19"/>
      <c r="B34" s="15" t="s">
        <v>31</v>
      </c>
      <c r="C34" s="6">
        <f t="shared" si="19"/>
        <v>5058.3</v>
      </c>
      <c r="D34" s="21">
        <v>5058.3</v>
      </c>
      <c r="E34" s="20"/>
      <c r="F34" s="20"/>
      <c r="G34" s="20"/>
      <c r="H34" s="6">
        <f t="shared" si="18"/>
        <v>1111.7</v>
      </c>
      <c r="I34" s="26">
        <v>1111.7</v>
      </c>
      <c r="J34" s="26"/>
      <c r="K34" s="26"/>
      <c r="L34" s="26"/>
      <c r="M34" s="26">
        <f t="shared" si="2"/>
        <v>21.977739556768082</v>
      </c>
      <c r="N34" s="26">
        <f t="shared" si="3"/>
        <v>21.977739556768082</v>
      </c>
      <c r="O34" s="26" t="str">
        <f t="shared" si="4"/>
        <v>-</v>
      </c>
      <c r="P34" s="26" t="str">
        <f t="shared" si="5"/>
        <v>-</v>
      </c>
      <c r="Q34" s="95"/>
    </row>
    <row r="35" spans="1:17" ht="44.25" customHeight="1" outlineLevel="1">
      <c r="A35" s="34"/>
      <c r="B35" s="16" t="s">
        <v>32</v>
      </c>
      <c r="C35" s="10">
        <f t="shared" si="19"/>
        <v>61997.1</v>
      </c>
      <c r="D35" s="25">
        <f>SUM(D36:D38)</f>
        <v>61997.1</v>
      </c>
      <c r="E35" s="25">
        <f t="shared" ref="E35:L35" si="29">SUM(E36:E38)</f>
        <v>0</v>
      </c>
      <c r="F35" s="25">
        <f t="shared" si="29"/>
        <v>0</v>
      </c>
      <c r="G35" s="25">
        <f t="shared" si="29"/>
        <v>0</v>
      </c>
      <c r="H35" s="10">
        <f t="shared" si="18"/>
        <v>572.20000000000005</v>
      </c>
      <c r="I35" s="25">
        <f t="shared" si="29"/>
        <v>572.20000000000005</v>
      </c>
      <c r="J35" s="25">
        <f t="shared" si="29"/>
        <v>0</v>
      </c>
      <c r="K35" s="25">
        <f t="shared" si="29"/>
        <v>0</v>
      </c>
      <c r="L35" s="25">
        <f t="shared" si="29"/>
        <v>0</v>
      </c>
      <c r="M35" s="109">
        <f t="shared" si="2"/>
        <v>0.92294639587980742</v>
      </c>
      <c r="N35" s="109">
        <f t="shared" si="3"/>
        <v>0.92294639587980742</v>
      </c>
      <c r="O35" s="109" t="str">
        <f t="shared" si="4"/>
        <v>-</v>
      </c>
      <c r="P35" s="109" t="str">
        <f t="shared" si="5"/>
        <v>-</v>
      </c>
      <c r="Q35" s="95" t="s">
        <v>386</v>
      </c>
    </row>
    <row r="36" spans="1:17" outlineLevel="2">
      <c r="A36" s="18"/>
      <c r="B36" s="13" t="s">
        <v>33</v>
      </c>
      <c r="C36" s="6">
        <f t="shared" si="19"/>
        <v>132</v>
      </c>
      <c r="D36" s="22">
        <v>132</v>
      </c>
      <c r="E36" s="20"/>
      <c r="F36" s="20"/>
      <c r="G36" s="20"/>
      <c r="H36" s="6">
        <f t="shared" si="18"/>
        <v>0</v>
      </c>
      <c r="I36" s="26"/>
      <c r="J36" s="26"/>
      <c r="K36" s="26"/>
      <c r="L36" s="26"/>
      <c r="M36" s="26">
        <f t="shared" si="2"/>
        <v>0</v>
      </c>
      <c r="N36" s="26">
        <f t="shared" si="3"/>
        <v>0</v>
      </c>
      <c r="O36" s="26" t="str">
        <f t="shared" si="4"/>
        <v>-</v>
      </c>
      <c r="P36" s="26" t="str">
        <f t="shared" si="5"/>
        <v>-</v>
      </c>
      <c r="Q36" s="95"/>
    </row>
    <row r="37" spans="1:17" ht="25.5" outlineLevel="2">
      <c r="A37" s="18"/>
      <c r="B37" s="13" t="s">
        <v>34</v>
      </c>
      <c r="C37" s="6">
        <f t="shared" si="19"/>
        <v>2486</v>
      </c>
      <c r="D37" s="22">
        <v>2486</v>
      </c>
      <c r="E37" s="20"/>
      <c r="F37" s="20"/>
      <c r="G37" s="20"/>
      <c r="H37" s="6">
        <f t="shared" si="18"/>
        <v>0</v>
      </c>
      <c r="I37" s="26"/>
      <c r="J37" s="26"/>
      <c r="K37" s="26"/>
      <c r="L37" s="26"/>
      <c r="M37" s="26">
        <f t="shared" si="2"/>
        <v>0</v>
      </c>
      <c r="N37" s="26">
        <f t="shared" si="3"/>
        <v>0</v>
      </c>
      <c r="O37" s="26" t="str">
        <f t="shared" si="4"/>
        <v>-</v>
      </c>
      <c r="P37" s="26" t="str">
        <f t="shared" si="5"/>
        <v>-</v>
      </c>
      <c r="Q37" s="95"/>
    </row>
    <row r="38" spans="1:17" ht="30" outlineLevel="2">
      <c r="A38" s="18"/>
      <c r="B38" s="13" t="s">
        <v>35</v>
      </c>
      <c r="C38" s="6">
        <f t="shared" si="19"/>
        <v>59379.1</v>
      </c>
      <c r="D38" s="22">
        <v>59379.1</v>
      </c>
      <c r="E38" s="20"/>
      <c r="F38" s="20"/>
      <c r="G38" s="20"/>
      <c r="H38" s="6">
        <f t="shared" si="18"/>
        <v>572.20000000000005</v>
      </c>
      <c r="I38" s="26">
        <v>572.20000000000005</v>
      </c>
      <c r="J38" s="26"/>
      <c r="K38" s="26"/>
      <c r="L38" s="26"/>
      <c r="M38" s="26">
        <f t="shared" si="2"/>
        <v>0.96363872136829309</v>
      </c>
      <c r="N38" s="26">
        <f t="shared" si="3"/>
        <v>0.96363872136829309</v>
      </c>
      <c r="O38" s="26" t="str">
        <f t="shared" si="4"/>
        <v>-</v>
      </c>
      <c r="P38" s="26" t="str">
        <f t="shared" si="5"/>
        <v>-</v>
      </c>
      <c r="Q38" s="95" t="s">
        <v>526</v>
      </c>
    </row>
    <row r="39" spans="1:17" ht="30" outlineLevel="1">
      <c r="A39" s="34"/>
      <c r="B39" s="16" t="s">
        <v>36</v>
      </c>
      <c r="C39" s="10">
        <f>SUM(D39:G39)</f>
        <v>149329.60000000001</v>
      </c>
      <c r="D39" s="25">
        <f>D40+D44</f>
        <v>22419.599999999999</v>
      </c>
      <c r="E39" s="25">
        <f>E40+E44</f>
        <v>126910</v>
      </c>
      <c r="F39" s="25">
        <f t="shared" ref="F39:L39" si="30">SUM(F40:F44)</f>
        <v>0</v>
      </c>
      <c r="G39" s="25">
        <f t="shared" si="30"/>
        <v>0</v>
      </c>
      <c r="H39" s="10">
        <f t="shared" si="18"/>
        <v>3591.1</v>
      </c>
      <c r="I39" s="25">
        <f t="shared" si="30"/>
        <v>0</v>
      </c>
      <c r="J39" s="25">
        <f t="shared" si="30"/>
        <v>3591.1</v>
      </c>
      <c r="K39" s="25">
        <f t="shared" si="30"/>
        <v>0</v>
      </c>
      <c r="L39" s="25">
        <f t="shared" si="30"/>
        <v>0</v>
      </c>
      <c r="M39" s="109">
        <f t="shared" si="2"/>
        <v>2.4048145846503304</v>
      </c>
      <c r="N39" s="109">
        <f t="shared" si="3"/>
        <v>0</v>
      </c>
      <c r="O39" s="109">
        <f t="shared" si="4"/>
        <v>2.8296430541328501</v>
      </c>
      <c r="P39" s="109" t="str">
        <f t="shared" si="5"/>
        <v>-</v>
      </c>
      <c r="Q39" s="95" t="s">
        <v>387</v>
      </c>
    </row>
    <row r="40" spans="1:17" ht="25.5" outlineLevel="2">
      <c r="A40" s="18"/>
      <c r="B40" s="13" t="s">
        <v>37</v>
      </c>
      <c r="C40" s="6">
        <f t="shared" si="19"/>
        <v>143329.60000000001</v>
      </c>
      <c r="D40" s="21">
        <f>SUM(D41:D43)</f>
        <v>16419.599999999999</v>
      </c>
      <c r="E40" s="21">
        <f>SUM(E41:E43)</f>
        <v>126910</v>
      </c>
      <c r="F40" s="20"/>
      <c r="G40" s="20"/>
      <c r="H40" s="6">
        <f>SUM(I40:L40)</f>
        <v>0</v>
      </c>
      <c r="I40" s="26"/>
      <c r="J40" s="26"/>
      <c r="K40" s="26"/>
      <c r="L40" s="26"/>
      <c r="M40" s="26">
        <f t="shared" si="2"/>
        <v>0</v>
      </c>
      <c r="N40" s="26">
        <f t="shared" si="3"/>
        <v>0</v>
      </c>
      <c r="O40" s="26">
        <f t="shared" si="4"/>
        <v>0</v>
      </c>
      <c r="P40" s="26" t="str">
        <f t="shared" si="5"/>
        <v>-</v>
      </c>
      <c r="Q40" s="95"/>
    </row>
    <row r="41" spans="1:17" ht="42" customHeight="1" outlineLevel="3">
      <c r="A41" s="18"/>
      <c r="B41" s="186" t="s">
        <v>283</v>
      </c>
      <c r="C41" s="6">
        <f t="shared" si="19"/>
        <v>37240</v>
      </c>
      <c r="D41" s="21">
        <v>3724</v>
      </c>
      <c r="E41" s="22">
        <v>33516</v>
      </c>
      <c r="F41" s="20"/>
      <c r="G41" s="20"/>
      <c r="H41" s="6">
        <f t="shared" ref="H41:H43" si="31">SUM(I41:L41)</f>
        <v>0</v>
      </c>
      <c r="I41" s="26"/>
      <c r="J41" s="26"/>
      <c r="K41" s="26"/>
      <c r="L41" s="26"/>
      <c r="M41" s="26">
        <f t="shared" si="2"/>
        <v>0</v>
      </c>
      <c r="N41" s="26">
        <f t="shared" si="3"/>
        <v>0</v>
      </c>
      <c r="O41" s="26">
        <f t="shared" si="4"/>
        <v>0</v>
      </c>
      <c r="P41" s="26" t="str">
        <f t="shared" si="5"/>
        <v>-</v>
      </c>
      <c r="Q41" s="95"/>
    </row>
    <row r="42" spans="1:17" ht="25.5" outlineLevel="3">
      <c r="A42" s="18"/>
      <c r="B42" s="186" t="s">
        <v>284</v>
      </c>
      <c r="C42" s="6">
        <f t="shared" si="19"/>
        <v>31476</v>
      </c>
      <c r="D42" s="21">
        <v>3406</v>
      </c>
      <c r="E42" s="22">
        <v>28070</v>
      </c>
      <c r="F42" s="20"/>
      <c r="G42" s="20"/>
      <c r="H42" s="6">
        <f t="shared" si="31"/>
        <v>0</v>
      </c>
      <c r="I42" s="26"/>
      <c r="J42" s="26"/>
      <c r="K42" s="26"/>
      <c r="L42" s="26"/>
      <c r="M42" s="26">
        <f t="shared" si="2"/>
        <v>0</v>
      </c>
      <c r="N42" s="26">
        <f t="shared" si="3"/>
        <v>0</v>
      </c>
      <c r="O42" s="26">
        <f t="shared" si="4"/>
        <v>0</v>
      </c>
      <c r="P42" s="26" t="str">
        <f t="shared" si="5"/>
        <v>-</v>
      </c>
      <c r="Q42" s="95"/>
    </row>
    <row r="43" spans="1:17" ht="39.75" customHeight="1" outlineLevel="3">
      <c r="A43" s="18"/>
      <c r="B43" s="186" t="s">
        <v>285</v>
      </c>
      <c r="C43" s="6">
        <f t="shared" si="19"/>
        <v>74613.600000000006</v>
      </c>
      <c r="D43" s="21">
        <f>8494.3+795.3</f>
        <v>9289.5999999999985</v>
      </c>
      <c r="E43" s="22">
        <v>65324</v>
      </c>
      <c r="F43" s="20"/>
      <c r="G43" s="20"/>
      <c r="H43" s="6">
        <f t="shared" si="31"/>
        <v>3591.1</v>
      </c>
      <c r="I43" s="26"/>
      <c r="J43" s="26">
        <v>3591.1</v>
      </c>
      <c r="K43" s="26"/>
      <c r="L43" s="26"/>
      <c r="M43" s="26">
        <f t="shared" si="2"/>
        <v>4.812929546356159</v>
      </c>
      <c r="N43" s="26">
        <f t="shared" si="3"/>
        <v>0</v>
      </c>
      <c r="O43" s="26">
        <f t="shared" si="4"/>
        <v>5.4973669707917461</v>
      </c>
      <c r="P43" s="26" t="str">
        <f t="shared" si="5"/>
        <v>-</v>
      </c>
      <c r="Q43" s="95" t="s">
        <v>496</v>
      </c>
    </row>
    <row r="44" spans="1:17" ht="31.5" customHeight="1" outlineLevel="2">
      <c r="A44" s="18"/>
      <c r="B44" s="13" t="s">
        <v>38</v>
      </c>
      <c r="C44" s="6">
        <f t="shared" si="19"/>
        <v>6000</v>
      </c>
      <c r="D44" s="22">
        <f>D45</f>
        <v>6000</v>
      </c>
      <c r="E44" s="22">
        <f>E45</f>
        <v>0</v>
      </c>
      <c r="F44" s="20"/>
      <c r="G44" s="20"/>
      <c r="H44" s="6">
        <f t="shared" si="18"/>
        <v>0</v>
      </c>
      <c r="I44" s="26"/>
      <c r="J44" s="26"/>
      <c r="K44" s="26"/>
      <c r="L44" s="26"/>
      <c r="M44" s="26">
        <f t="shared" si="2"/>
        <v>0</v>
      </c>
      <c r="N44" s="26">
        <f t="shared" si="3"/>
        <v>0</v>
      </c>
      <c r="O44" s="26" t="str">
        <f t="shared" si="4"/>
        <v>-</v>
      </c>
      <c r="P44" s="26" t="str">
        <f t="shared" si="5"/>
        <v>-</v>
      </c>
      <c r="Q44" s="95"/>
    </row>
    <row r="45" spans="1:17" ht="38.25" outlineLevel="3">
      <c r="A45" s="18"/>
      <c r="B45" s="186" t="s">
        <v>286</v>
      </c>
      <c r="C45" s="6">
        <f t="shared" si="19"/>
        <v>6000</v>
      </c>
      <c r="D45" s="22">
        <v>6000</v>
      </c>
      <c r="E45" s="20"/>
      <c r="F45" s="20"/>
      <c r="G45" s="20"/>
      <c r="H45" s="6">
        <f t="shared" si="18"/>
        <v>0</v>
      </c>
      <c r="I45" s="26"/>
      <c r="J45" s="26"/>
      <c r="K45" s="26"/>
      <c r="L45" s="26"/>
      <c r="M45" s="26">
        <f t="shared" si="2"/>
        <v>0</v>
      </c>
      <c r="N45" s="26">
        <f t="shared" si="3"/>
        <v>0</v>
      </c>
      <c r="O45" s="26" t="str">
        <f t="shared" si="4"/>
        <v>-</v>
      </c>
      <c r="P45" s="26" t="str">
        <f t="shared" si="5"/>
        <v>-</v>
      </c>
      <c r="Q45" s="95"/>
    </row>
    <row r="46" spans="1:17" ht="40.5" customHeight="1" outlineLevel="1">
      <c r="A46" s="34"/>
      <c r="B46" s="16" t="s">
        <v>39</v>
      </c>
      <c r="C46" s="10">
        <f t="shared" si="19"/>
        <v>11881.3</v>
      </c>
      <c r="D46" s="25">
        <f>SUM(D47:D48)</f>
        <v>6670.1</v>
      </c>
      <c r="E46" s="25">
        <f t="shared" ref="E46:L46" si="32">SUM(E47:E48)</f>
        <v>5211.2</v>
      </c>
      <c r="F46" s="25">
        <f t="shared" si="32"/>
        <v>0</v>
      </c>
      <c r="G46" s="25">
        <f t="shared" si="32"/>
        <v>0</v>
      </c>
      <c r="H46" s="10">
        <f t="shared" si="18"/>
        <v>561.1</v>
      </c>
      <c r="I46" s="25">
        <f t="shared" si="32"/>
        <v>238.6</v>
      </c>
      <c r="J46" s="25">
        <f t="shared" si="32"/>
        <v>322.5</v>
      </c>
      <c r="K46" s="25">
        <f t="shared" si="32"/>
        <v>0</v>
      </c>
      <c r="L46" s="25">
        <f t="shared" si="32"/>
        <v>0</v>
      </c>
      <c r="M46" s="26">
        <f t="shared" si="2"/>
        <v>4.7225471960139052</v>
      </c>
      <c r="N46" s="26">
        <f t="shared" si="3"/>
        <v>3.5771577637516678</v>
      </c>
      <c r="O46" s="26">
        <f t="shared" si="4"/>
        <v>6.1885937979735957</v>
      </c>
      <c r="P46" s="26" t="str">
        <f t="shared" si="5"/>
        <v>-</v>
      </c>
      <c r="Q46" s="95" t="s">
        <v>387</v>
      </c>
    </row>
    <row r="47" spans="1:17" ht="25.5" outlineLevel="2">
      <c r="A47" s="18"/>
      <c r="B47" s="13" t="s">
        <v>40</v>
      </c>
      <c r="C47" s="6">
        <f t="shared" si="19"/>
        <v>8685.2999999999993</v>
      </c>
      <c r="D47" s="21">
        <v>3474.1</v>
      </c>
      <c r="E47" s="22">
        <v>5211.2</v>
      </c>
      <c r="F47" s="20"/>
      <c r="G47" s="20"/>
      <c r="H47" s="10">
        <f t="shared" si="18"/>
        <v>536.1</v>
      </c>
      <c r="I47" s="26">
        <v>213.6</v>
      </c>
      <c r="J47" s="26">
        <v>322.5</v>
      </c>
      <c r="K47" s="26"/>
      <c r="L47" s="26"/>
      <c r="M47" s="26">
        <f t="shared" si="2"/>
        <v>6.1724983592967435</v>
      </c>
      <c r="N47" s="26">
        <f t="shared" si="3"/>
        <v>6.1483549696324227</v>
      </c>
      <c r="O47" s="26">
        <f t="shared" si="4"/>
        <v>6.1885937979735957</v>
      </c>
      <c r="P47" s="26" t="str">
        <f t="shared" si="5"/>
        <v>-</v>
      </c>
      <c r="Q47" s="95"/>
    </row>
    <row r="48" spans="1:17" ht="25.5" outlineLevel="2">
      <c r="A48" s="18"/>
      <c r="B48" s="13" t="s">
        <v>41</v>
      </c>
      <c r="C48" s="6">
        <f t="shared" si="19"/>
        <v>3196</v>
      </c>
      <c r="D48" s="22">
        <v>3196</v>
      </c>
      <c r="E48" s="20"/>
      <c r="F48" s="20"/>
      <c r="G48" s="20"/>
      <c r="H48" s="10">
        <f t="shared" si="18"/>
        <v>25</v>
      </c>
      <c r="I48" s="26">
        <v>25</v>
      </c>
      <c r="J48" s="26"/>
      <c r="K48" s="26"/>
      <c r="L48" s="26"/>
      <c r="M48" s="26">
        <f t="shared" si="2"/>
        <v>0.7822277847309137</v>
      </c>
      <c r="N48" s="26">
        <f t="shared" si="3"/>
        <v>0.7822277847309137</v>
      </c>
      <c r="O48" s="26" t="str">
        <f t="shared" si="4"/>
        <v>-</v>
      </c>
      <c r="P48" s="26" t="str">
        <f t="shared" si="5"/>
        <v>-</v>
      </c>
      <c r="Q48" s="95"/>
    </row>
    <row r="49" spans="1:17" ht="30" customHeight="1" outlineLevel="1" collapsed="1">
      <c r="A49" s="34"/>
      <c r="B49" s="16" t="s">
        <v>42</v>
      </c>
      <c r="C49" s="10">
        <f t="shared" si="19"/>
        <v>65850.7</v>
      </c>
      <c r="D49" s="25">
        <f>D50</f>
        <v>65850.7</v>
      </c>
      <c r="E49" s="25">
        <f t="shared" ref="E49:L49" si="33">E50</f>
        <v>0</v>
      </c>
      <c r="F49" s="25">
        <f t="shared" si="33"/>
        <v>0</v>
      </c>
      <c r="G49" s="25">
        <f t="shared" si="33"/>
        <v>0</v>
      </c>
      <c r="H49" s="10">
        <f t="shared" si="18"/>
        <v>14003.6</v>
      </c>
      <c r="I49" s="25">
        <f t="shared" si="33"/>
        <v>14003.6</v>
      </c>
      <c r="J49" s="25">
        <f t="shared" si="33"/>
        <v>0</v>
      </c>
      <c r="K49" s="25">
        <f t="shared" si="33"/>
        <v>0</v>
      </c>
      <c r="L49" s="25">
        <f t="shared" si="33"/>
        <v>0</v>
      </c>
      <c r="M49" s="26">
        <f t="shared" si="2"/>
        <v>21.265681306349059</v>
      </c>
      <c r="N49" s="26">
        <f t="shared" si="3"/>
        <v>21.265681306349059</v>
      </c>
      <c r="O49" s="26" t="str">
        <f t="shared" si="4"/>
        <v>-</v>
      </c>
      <c r="P49" s="26" t="str">
        <f t="shared" si="5"/>
        <v>-</v>
      </c>
      <c r="Q49" s="95"/>
    </row>
    <row r="50" spans="1:17" ht="42.75" hidden="1" customHeight="1" outlineLevel="2">
      <c r="A50" s="18"/>
      <c r="B50" s="13" t="s">
        <v>43</v>
      </c>
      <c r="C50" s="6">
        <f t="shared" si="19"/>
        <v>65850.7</v>
      </c>
      <c r="D50" s="21">
        <v>65850.7</v>
      </c>
      <c r="E50" s="20"/>
      <c r="F50" s="20"/>
      <c r="G50" s="20"/>
      <c r="H50" s="10">
        <f t="shared" si="18"/>
        <v>14003.6</v>
      </c>
      <c r="I50" s="26">
        <v>14003.6</v>
      </c>
      <c r="J50" s="26"/>
      <c r="K50" s="26"/>
      <c r="L50" s="26"/>
      <c r="M50" s="26">
        <f t="shared" si="2"/>
        <v>21.265681306349059</v>
      </c>
      <c r="N50" s="26">
        <f t="shared" si="3"/>
        <v>21.265681306349059</v>
      </c>
      <c r="O50" s="26" t="str">
        <f t="shared" si="4"/>
        <v>-</v>
      </c>
      <c r="P50" s="26" t="str">
        <f t="shared" si="5"/>
        <v>-</v>
      </c>
      <c r="Q50" s="95"/>
    </row>
    <row r="51" spans="1:17" ht="51" outlineLevel="1" collapsed="1">
      <c r="A51" s="35"/>
      <c r="B51" s="17" t="s">
        <v>44</v>
      </c>
      <c r="C51" s="10">
        <f t="shared" si="19"/>
        <v>100</v>
      </c>
      <c r="D51" s="27">
        <f>D52</f>
        <v>100</v>
      </c>
      <c r="E51" s="27">
        <f t="shared" ref="E51:L51" si="34">E52</f>
        <v>0</v>
      </c>
      <c r="F51" s="27">
        <f t="shared" si="34"/>
        <v>0</v>
      </c>
      <c r="G51" s="27">
        <f t="shared" si="34"/>
        <v>0</v>
      </c>
      <c r="H51" s="10">
        <f t="shared" si="18"/>
        <v>0</v>
      </c>
      <c r="I51" s="27">
        <f t="shared" si="34"/>
        <v>0</v>
      </c>
      <c r="J51" s="27">
        <f t="shared" si="34"/>
        <v>0</v>
      </c>
      <c r="K51" s="27">
        <f t="shared" si="34"/>
        <v>0</v>
      </c>
      <c r="L51" s="27">
        <f t="shared" si="34"/>
        <v>0</v>
      </c>
      <c r="M51" s="26">
        <f t="shared" si="2"/>
        <v>0</v>
      </c>
      <c r="N51" s="26">
        <f t="shared" si="3"/>
        <v>0</v>
      </c>
      <c r="O51" s="26" t="str">
        <f t="shared" si="4"/>
        <v>-</v>
      </c>
      <c r="P51" s="26" t="str">
        <f t="shared" si="5"/>
        <v>-</v>
      </c>
      <c r="Q51" s="95" t="s">
        <v>514</v>
      </c>
    </row>
    <row r="52" spans="1:17" ht="42" hidden="1" customHeight="1" outlineLevel="2">
      <c r="A52" s="19"/>
      <c r="B52" s="12" t="s">
        <v>45</v>
      </c>
      <c r="C52" s="6">
        <f t="shared" si="19"/>
        <v>100</v>
      </c>
      <c r="D52" s="21">
        <v>100</v>
      </c>
      <c r="E52" s="20"/>
      <c r="F52" s="20"/>
      <c r="G52" s="20"/>
      <c r="H52" s="10">
        <f t="shared" si="18"/>
        <v>0</v>
      </c>
      <c r="I52" s="26"/>
      <c r="J52" s="26"/>
      <c r="K52" s="26"/>
      <c r="L52" s="26"/>
      <c r="M52" s="26">
        <f t="shared" si="2"/>
        <v>0</v>
      </c>
      <c r="N52" s="26">
        <f t="shared" si="3"/>
        <v>0</v>
      </c>
      <c r="O52" s="26" t="str">
        <f t="shared" si="4"/>
        <v>-</v>
      </c>
      <c r="P52" s="26" t="str">
        <f t="shared" si="5"/>
        <v>-</v>
      </c>
      <c r="Q52" s="95"/>
    </row>
    <row r="53" spans="1:17" s="94" customFormat="1" ht="45" customHeight="1">
      <c r="A53" s="105">
        <v>3</v>
      </c>
      <c r="B53" s="179" t="s">
        <v>60</v>
      </c>
      <c r="C53" s="93">
        <f t="shared" si="19"/>
        <v>22697</v>
      </c>
      <c r="D53" s="106">
        <f>D54+D61+D64</f>
        <v>20985.5</v>
      </c>
      <c r="E53" s="106">
        <f t="shared" ref="E53:L53" si="35">E54+E61+E64</f>
        <v>980</v>
      </c>
      <c r="F53" s="106">
        <f t="shared" si="35"/>
        <v>731.5</v>
      </c>
      <c r="G53" s="106">
        <f t="shared" si="35"/>
        <v>0</v>
      </c>
      <c r="H53" s="93">
        <f t="shared" si="18"/>
        <v>3315.3999999999996</v>
      </c>
      <c r="I53" s="106">
        <f t="shared" si="35"/>
        <v>3315.3999999999996</v>
      </c>
      <c r="J53" s="106">
        <f t="shared" si="35"/>
        <v>0</v>
      </c>
      <c r="K53" s="106">
        <f t="shared" si="35"/>
        <v>0</v>
      </c>
      <c r="L53" s="106">
        <f t="shared" si="35"/>
        <v>0</v>
      </c>
      <c r="M53" s="89">
        <f t="shared" si="2"/>
        <v>14.60721681279464</v>
      </c>
      <c r="N53" s="89">
        <f t="shared" si="3"/>
        <v>15.798527554740177</v>
      </c>
      <c r="O53" s="89">
        <f t="shared" si="4"/>
        <v>0</v>
      </c>
      <c r="P53" s="89">
        <f t="shared" si="5"/>
        <v>0</v>
      </c>
      <c r="Q53" s="110"/>
    </row>
    <row r="54" spans="1:17" s="11" customFormat="1" ht="42.75" customHeight="1" outlineLevel="1">
      <c r="A54" s="23"/>
      <c r="B54" s="33" t="s">
        <v>59</v>
      </c>
      <c r="C54" s="10">
        <f t="shared" si="19"/>
        <v>12922</v>
      </c>
      <c r="D54" s="42">
        <f>SUM(D55:D60)</f>
        <v>12190.5</v>
      </c>
      <c r="E54" s="42">
        <f t="shared" ref="E54:L54" si="36">SUM(E55:E60)</f>
        <v>0</v>
      </c>
      <c r="F54" s="42">
        <f t="shared" si="36"/>
        <v>731.5</v>
      </c>
      <c r="G54" s="42">
        <f t="shared" si="36"/>
        <v>0</v>
      </c>
      <c r="H54" s="10">
        <f t="shared" si="18"/>
        <v>1215.2</v>
      </c>
      <c r="I54" s="42">
        <f t="shared" si="36"/>
        <v>1215.2</v>
      </c>
      <c r="J54" s="42">
        <f t="shared" si="36"/>
        <v>0</v>
      </c>
      <c r="K54" s="42">
        <f t="shared" si="36"/>
        <v>0</v>
      </c>
      <c r="L54" s="42">
        <f t="shared" si="36"/>
        <v>0</v>
      </c>
      <c r="M54" s="42">
        <f t="shared" si="2"/>
        <v>9.4041170097508129</v>
      </c>
      <c r="N54" s="42">
        <f t="shared" si="3"/>
        <v>9.9684180304335346</v>
      </c>
      <c r="O54" s="42" t="str">
        <f t="shared" si="4"/>
        <v>-</v>
      </c>
      <c r="P54" s="42">
        <f t="shared" si="5"/>
        <v>0</v>
      </c>
      <c r="Q54" s="95"/>
    </row>
    <row r="55" spans="1:17" ht="45" outlineLevel="2">
      <c r="A55" s="36"/>
      <c r="B55" s="3" t="s">
        <v>48</v>
      </c>
      <c r="C55" s="6">
        <f t="shared" si="19"/>
        <v>2181</v>
      </c>
      <c r="D55" s="6">
        <v>2181</v>
      </c>
      <c r="E55" s="6"/>
      <c r="F55" s="6"/>
      <c r="G55" s="6"/>
      <c r="H55" s="6">
        <f t="shared" si="18"/>
        <v>293.39999999999998</v>
      </c>
      <c r="I55" s="6">
        <v>293.39999999999998</v>
      </c>
      <c r="J55" s="6"/>
      <c r="K55" s="40"/>
      <c r="L55" s="40"/>
      <c r="M55" s="40">
        <f t="shared" si="2"/>
        <v>13.452544704264097</v>
      </c>
      <c r="N55" s="40">
        <f t="shared" si="3"/>
        <v>13.452544704264097</v>
      </c>
      <c r="O55" s="40" t="str">
        <f t="shared" si="4"/>
        <v>-</v>
      </c>
      <c r="P55" s="40" t="str">
        <f t="shared" si="5"/>
        <v>-</v>
      </c>
      <c r="Q55" s="95" t="s">
        <v>361</v>
      </c>
    </row>
    <row r="56" spans="1:17" ht="105" outlineLevel="2">
      <c r="A56" s="36"/>
      <c r="B56" s="3" t="s">
        <v>49</v>
      </c>
      <c r="C56" s="6">
        <f t="shared" si="19"/>
        <v>5776</v>
      </c>
      <c r="D56" s="6">
        <v>5776</v>
      </c>
      <c r="E56" s="6"/>
      <c r="F56" s="6"/>
      <c r="G56" s="6"/>
      <c r="H56" s="6">
        <f t="shared" si="18"/>
        <v>577.5</v>
      </c>
      <c r="I56" s="6">
        <v>577.5</v>
      </c>
      <c r="J56" s="6"/>
      <c r="K56" s="40"/>
      <c r="L56" s="40"/>
      <c r="M56" s="40">
        <f t="shared" si="2"/>
        <v>9.9982686980609419</v>
      </c>
      <c r="N56" s="40">
        <f t="shared" si="3"/>
        <v>9.9982686980609419</v>
      </c>
      <c r="O56" s="40" t="str">
        <f t="shared" si="4"/>
        <v>-</v>
      </c>
      <c r="P56" s="40" t="str">
        <f t="shared" si="5"/>
        <v>-</v>
      </c>
      <c r="Q56" s="95" t="s">
        <v>362</v>
      </c>
    </row>
    <row r="57" spans="1:17" ht="45" outlineLevel="2">
      <c r="A57" s="37"/>
      <c r="B57" s="32" t="s">
        <v>50</v>
      </c>
      <c r="C57" s="6">
        <f t="shared" si="19"/>
        <v>2087</v>
      </c>
      <c r="D57" s="6">
        <v>2087</v>
      </c>
      <c r="E57" s="6"/>
      <c r="F57" s="6"/>
      <c r="G57" s="6"/>
      <c r="H57" s="6">
        <f t="shared" si="18"/>
        <v>344.3</v>
      </c>
      <c r="I57" s="6">
        <v>344.3</v>
      </c>
      <c r="J57" s="6"/>
      <c r="K57" s="40"/>
      <c r="L57" s="40"/>
      <c r="M57" s="40">
        <f t="shared" si="2"/>
        <v>16.497364638236704</v>
      </c>
      <c r="N57" s="40">
        <f t="shared" si="3"/>
        <v>16.497364638236704</v>
      </c>
      <c r="O57" s="40" t="str">
        <f t="shared" si="4"/>
        <v>-</v>
      </c>
      <c r="P57" s="40" t="str">
        <f t="shared" si="5"/>
        <v>-</v>
      </c>
      <c r="Q57" s="95" t="s">
        <v>363</v>
      </c>
    </row>
    <row r="58" spans="1:17" ht="60" outlineLevel="2">
      <c r="A58" s="37"/>
      <c r="B58" s="32" t="s">
        <v>51</v>
      </c>
      <c r="C58" s="6">
        <f t="shared" si="19"/>
        <v>923.5</v>
      </c>
      <c r="D58" s="6">
        <v>923.5</v>
      </c>
      <c r="E58" s="6"/>
      <c r="F58" s="6"/>
      <c r="G58" s="6"/>
      <c r="H58" s="6">
        <f t="shared" si="18"/>
        <v>0</v>
      </c>
      <c r="I58" s="6">
        <v>0</v>
      </c>
      <c r="J58" s="6"/>
      <c r="K58" s="40"/>
      <c r="L58" s="40"/>
      <c r="M58" s="40">
        <f t="shared" si="2"/>
        <v>0</v>
      </c>
      <c r="N58" s="40">
        <f t="shared" si="3"/>
        <v>0</v>
      </c>
      <c r="O58" s="40" t="str">
        <f t="shared" si="4"/>
        <v>-</v>
      </c>
      <c r="P58" s="40" t="str">
        <f t="shared" si="5"/>
        <v>-</v>
      </c>
      <c r="Q58" s="95" t="s">
        <v>364</v>
      </c>
    </row>
    <row r="59" spans="1:17" ht="45" outlineLevel="2">
      <c r="A59" s="37"/>
      <c r="B59" s="32" t="s">
        <v>52</v>
      </c>
      <c r="C59" s="6">
        <f t="shared" si="19"/>
        <v>731.5</v>
      </c>
      <c r="D59" s="6"/>
      <c r="E59" s="6"/>
      <c r="F59" s="6">
        <v>731.5</v>
      </c>
      <c r="G59" s="6"/>
      <c r="H59" s="6">
        <f t="shared" si="18"/>
        <v>0</v>
      </c>
      <c r="I59" s="6"/>
      <c r="J59" s="6"/>
      <c r="K59" s="40">
        <v>0</v>
      </c>
      <c r="L59" s="40"/>
      <c r="M59" s="40">
        <f t="shared" si="2"/>
        <v>0</v>
      </c>
      <c r="N59" s="40" t="str">
        <f t="shared" si="3"/>
        <v>-</v>
      </c>
      <c r="O59" s="40" t="str">
        <f t="shared" si="4"/>
        <v>-</v>
      </c>
      <c r="P59" s="40">
        <f t="shared" si="5"/>
        <v>0</v>
      </c>
      <c r="Q59" s="95" t="s">
        <v>365</v>
      </c>
    </row>
    <row r="60" spans="1:17" ht="60" outlineLevel="2">
      <c r="A60" s="37"/>
      <c r="B60" s="32" t="s">
        <v>58</v>
      </c>
      <c r="C60" s="6">
        <f t="shared" si="19"/>
        <v>1223</v>
      </c>
      <c r="D60" s="6">
        <v>1223</v>
      </c>
      <c r="E60" s="6"/>
      <c r="F60" s="6"/>
      <c r="G60" s="6"/>
      <c r="H60" s="6">
        <f t="shared" si="18"/>
        <v>0</v>
      </c>
      <c r="I60" s="6">
        <v>0</v>
      </c>
      <c r="J60" s="6"/>
      <c r="K60" s="40"/>
      <c r="L60" s="40"/>
      <c r="M60" s="40">
        <f t="shared" si="2"/>
        <v>0</v>
      </c>
      <c r="N60" s="40">
        <f t="shared" si="3"/>
        <v>0</v>
      </c>
      <c r="O60" s="40" t="str">
        <f t="shared" si="4"/>
        <v>-</v>
      </c>
      <c r="P60" s="40" t="str">
        <f t="shared" si="5"/>
        <v>-</v>
      </c>
      <c r="Q60" s="95" t="s">
        <v>366</v>
      </c>
    </row>
    <row r="61" spans="1:17" s="11" customFormat="1" ht="122.25" customHeight="1" outlineLevel="1" collapsed="1">
      <c r="A61" s="38"/>
      <c r="B61" s="33" t="s">
        <v>53</v>
      </c>
      <c r="C61" s="10">
        <f t="shared" si="19"/>
        <v>1300</v>
      </c>
      <c r="D61" s="41">
        <f>SUM(D62:D63)</f>
        <v>1300</v>
      </c>
      <c r="E61" s="41">
        <f t="shared" ref="E61:L61" si="37">SUM(E62:E63)</f>
        <v>0</v>
      </c>
      <c r="F61" s="41">
        <f t="shared" si="37"/>
        <v>0</v>
      </c>
      <c r="G61" s="41">
        <f t="shared" si="37"/>
        <v>0</v>
      </c>
      <c r="H61" s="10">
        <f t="shared" si="18"/>
        <v>0</v>
      </c>
      <c r="I61" s="41">
        <f t="shared" si="37"/>
        <v>0</v>
      </c>
      <c r="J61" s="41">
        <f t="shared" si="37"/>
        <v>0</v>
      </c>
      <c r="K61" s="41">
        <f t="shared" si="37"/>
        <v>0</v>
      </c>
      <c r="L61" s="41">
        <f t="shared" si="37"/>
        <v>0</v>
      </c>
      <c r="M61" s="42">
        <f t="shared" si="2"/>
        <v>0</v>
      </c>
      <c r="N61" s="42">
        <f t="shared" si="3"/>
        <v>0</v>
      </c>
      <c r="O61" s="42" t="str">
        <f t="shared" si="4"/>
        <v>-</v>
      </c>
      <c r="P61" s="42" t="str">
        <f t="shared" si="5"/>
        <v>-</v>
      </c>
      <c r="Q61" s="47" t="s">
        <v>515</v>
      </c>
    </row>
    <row r="62" spans="1:17" ht="89.25" hidden="1" outlineLevel="2">
      <c r="A62" s="37"/>
      <c r="B62" s="32" t="s">
        <v>54</v>
      </c>
      <c r="C62" s="6">
        <f t="shared" si="19"/>
        <v>100</v>
      </c>
      <c r="D62" s="6">
        <v>100</v>
      </c>
      <c r="E62" s="6"/>
      <c r="F62" s="6"/>
      <c r="G62" s="6"/>
      <c r="H62" s="6">
        <f t="shared" si="18"/>
        <v>0</v>
      </c>
      <c r="I62" s="6">
        <v>0</v>
      </c>
      <c r="J62" s="6"/>
      <c r="K62" s="40"/>
      <c r="L62" s="40"/>
      <c r="M62" s="40">
        <f t="shared" si="2"/>
        <v>0</v>
      </c>
      <c r="N62" s="40">
        <f t="shared" si="3"/>
        <v>0</v>
      </c>
      <c r="O62" s="40" t="str">
        <f t="shared" si="4"/>
        <v>-</v>
      </c>
      <c r="P62" s="40" t="str">
        <f t="shared" si="5"/>
        <v>-</v>
      </c>
      <c r="Q62" s="95" t="s">
        <v>367</v>
      </c>
    </row>
    <row r="63" spans="1:17" ht="59.25" hidden="1" customHeight="1" outlineLevel="2">
      <c r="A63" s="37"/>
      <c r="B63" s="32" t="s">
        <v>55</v>
      </c>
      <c r="C63" s="6">
        <f t="shared" si="19"/>
        <v>1200</v>
      </c>
      <c r="D63" s="6">
        <v>1200</v>
      </c>
      <c r="E63" s="6"/>
      <c r="F63" s="6"/>
      <c r="G63" s="6"/>
      <c r="H63" s="6">
        <f t="shared" si="18"/>
        <v>0</v>
      </c>
      <c r="I63" s="6">
        <v>0</v>
      </c>
      <c r="J63" s="6"/>
      <c r="K63" s="40"/>
      <c r="L63" s="40"/>
      <c r="M63" s="40">
        <f t="shared" si="2"/>
        <v>0</v>
      </c>
      <c r="N63" s="40">
        <f t="shared" si="3"/>
        <v>0</v>
      </c>
      <c r="O63" s="40" t="str">
        <f t="shared" si="4"/>
        <v>-</v>
      </c>
      <c r="P63" s="40" t="str">
        <f t="shared" si="5"/>
        <v>-</v>
      </c>
      <c r="Q63" s="95" t="s">
        <v>368</v>
      </c>
    </row>
    <row r="64" spans="1:17" s="11" customFormat="1" ht="29.25" customHeight="1" outlineLevel="1" collapsed="1">
      <c r="A64" s="38"/>
      <c r="B64" s="33" t="s">
        <v>56</v>
      </c>
      <c r="C64" s="10">
        <f>C65</f>
        <v>8475</v>
      </c>
      <c r="D64" s="10">
        <f t="shared" ref="D64:L64" si="38">D65</f>
        <v>7495</v>
      </c>
      <c r="E64" s="10">
        <f t="shared" si="38"/>
        <v>980</v>
      </c>
      <c r="F64" s="10">
        <f t="shared" si="38"/>
        <v>0</v>
      </c>
      <c r="G64" s="10">
        <f t="shared" si="38"/>
        <v>0</v>
      </c>
      <c r="H64" s="10">
        <f t="shared" si="18"/>
        <v>2100.1999999999998</v>
      </c>
      <c r="I64" s="10">
        <f t="shared" si="38"/>
        <v>2100.1999999999998</v>
      </c>
      <c r="J64" s="10">
        <f t="shared" si="38"/>
        <v>0</v>
      </c>
      <c r="K64" s="10">
        <f t="shared" si="38"/>
        <v>0</v>
      </c>
      <c r="L64" s="10">
        <f t="shared" si="38"/>
        <v>0</v>
      </c>
      <c r="M64" s="42">
        <f t="shared" si="2"/>
        <v>24.7811209439528</v>
      </c>
      <c r="N64" s="42">
        <f t="shared" si="3"/>
        <v>28.02134756504336</v>
      </c>
      <c r="O64" s="42">
        <f t="shared" si="4"/>
        <v>0</v>
      </c>
      <c r="P64" s="42" t="str">
        <f t="shared" si="5"/>
        <v>-</v>
      </c>
      <c r="Q64" s="95" t="s">
        <v>369</v>
      </c>
    </row>
    <row r="65" spans="1:17" ht="55.5" hidden="1" customHeight="1" outlineLevel="2">
      <c r="A65" s="37"/>
      <c r="B65" s="32" t="s">
        <v>57</v>
      </c>
      <c r="C65" s="6">
        <f t="shared" si="19"/>
        <v>8475</v>
      </c>
      <c r="D65" s="6">
        <v>7495</v>
      </c>
      <c r="E65" s="6">
        <v>980</v>
      </c>
      <c r="F65" s="6"/>
      <c r="G65" s="6"/>
      <c r="H65" s="6">
        <f t="shared" si="18"/>
        <v>2100.1999999999998</v>
      </c>
      <c r="I65" s="6">
        <v>2100.1999999999998</v>
      </c>
      <c r="J65" s="6"/>
      <c r="K65" s="40"/>
      <c r="L65" s="40"/>
      <c r="M65" s="40">
        <f t="shared" si="2"/>
        <v>24.7811209439528</v>
      </c>
      <c r="N65" s="40">
        <f t="shared" si="3"/>
        <v>28.02134756504336</v>
      </c>
      <c r="O65" s="40">
        <f t="shared" si="4"/>
        <v>0</v>
      </c>
      <c r="P65" s="40" t="str">
        <f t="shared" si="5"/>
        <v>-</v>
      </c>
      <c r="Q65" s="95" t="s">
        <v>369</v>
      </c>
    </row>
    <row r="66" spans="1:17" s="94" customFormat="1" ht="93.75" customHeight="1" collapsed="1">
      <c r="A66" s="105">
        <v>4</v>
      </c>
      <c r="B66" s="179" t="s">
        <v>64</v>
      </c>
      <c r="C66" s="93">
        <f>SUM(D66:G66)</f>
        <v>211</v>
      </c>
      <c r="D66" s="106">
        <f>SUM(D67:D70)</f>
        <v>211</v>
      </c>
      <c r="E66" s="106">
        <f t="shared" ref="E66:L66" si="39">SUM(E67:E70)</f>
        <v>0</v>
      </c>
      <c r="F66" s="106">
        <f t="shared" si="39"/>
        <v>0</v>
      </c>
      <c r="G66" s="106">
        <f t="shared" si="39"/>
        <v>0</v>
      </c>
      <c r="H66" s="93">
        <f t="shared" ref="H66:H70" si="40">SUM(I66:L66)</f>
        <v>0</v>
      </c>
      <c r="I66" s="106">
        <f t="shared" si="39"/>
        <v>0</v>
      </c>
      <c r="J66" s="106">
        <f t="shared" si="39"/>
        <v>0</v>
      </c>
      <c r="K66" s="106">
        <f t="shared" si="39"/>
        <v>0</v>
      </c>
      <c r="L66" s="106">
        <f t="shared" si="39"/>
        <v>0</v>
      </c>
      <c r="M66" s="89">
        <f t="shared" si="2"/>
        <v>0</v>
      </c>
      <c r="N66" s="89">
        <f t="shared" si="3"/>
        <v>0</v>
      </c>
      <c r="O66" s="89" t="str">
        <f t="shared" si="4"/>
        <v>-</v>
      </c>
      <c r="P66" s="89" t="str">
        <f t="shared" si="5"/>
        <v>-</v>
      </c>
      <c r="Q66" s="110" t="s">
        <v>516</v>
      </c>
    </row>
    <row r="67" spans="1:17" ht="51" hidden="1" outlineLevel="2">
      <c r="A67" s="29"/>
      <c r="B67" s="32" t="s">
        <v>65</v>
      </c>
      <c r="C67" s="6">
        <f t="shared" si="19"/>
        <v>131</v>
      </c>
      <c r="D67" s="44">
        <v>131</v>
      </c>
      <c r="E67" s="44"/>
      <c r="F67" s="44"/>
      <c r="G67" s="44"/>
      <c r="H67" s="6">
        <f t="shared" si="40"/>
        <v>0</v>
      </c>
      <c r="I67" s="44">
        <v>0</v>
      </c>
      <c r="J67" s="44"/>
      <c r="K67" s="40"/>
      <c r="L67" s="40"/>
      <c r="M67" s="40">
        <f t="shared" si="2"/>
        <v>0</v>
      </c>
      <c r="N67" s="40">
        <f t="shared" si="3"/>
        <v>0</v>
      </c>
      <c r="O67" s="40" t="str">
        <f t="shared" si="4"/>
        <v>-</v>
      </c>
      <c r="P67" s="40" t="str">
        <f t="shared" si="5"/>
        <v>-</v>
      </c>
      <c r="Q67" s="95" t="s">
        <v>357</v>
      </c>
    </row>
    <row r="68" spans="1:17" ht="30" hidden="1" outlineLevel="2">
      <c r="A68" s="28"/>
      <c r="B68" s="3" t="s">
        <v>61</v>
      </c>
      <c r="C68" s="6">
        <f t="shared" si="19"/>
        <v>20</v>
      </c>
      <c r="D68" s="44">
        <v>20</v>
      </c>
      <c r="E68" s="44"/>
      <c r="F68" s="44"/>
      <c r="G68" s="44"/>
      <c r="H68" s="6">
        <f t="shared" si="40"/>
        <v>0</v>
      </c>
      <c r="I68" s="44">
        <v>0</v>
      </c>
      <c r="J68" s="44"/>
      <c r="K68" s="40"/>
      <c r="L68" s="40"/>
      <c r="M68" s="40">
        <f t="shared" si="2"/>
        <v>0</v>
      </c>
      <c r="N68" s="40">
        <f t="shared" si="3"/>
        <v>0</v>
      </c>
      <c r="O68" s="40" t="str">
        <f t="shared" si="4"/>
        <v>-</v>
      </c>
      <c r="P68" s="40" t="str">
        <f t="shared" si="5"/>
        <v>-</v>
      </c>
      <c r="Q68" s="95" t="s">
        <v>358</v>
      </c>
    </row>
    <row r="69" spans="1:17" ht="30" hidden="1" outlineLevel="2">
      <c r="A69" s="29"/>
      <c r="B69" s="32" t="s">
        <v>62</v>
      </c>
      <c r="C69" s="6">
        <f t="shared" si="19"/>
        <v>20</v>
      </c>
      <c r="D69" s="44">
        <v>20</v>
      </c>
      <c r="E69" s="44"/>
      <c r="F69" s="44"/>
      <c r="G69" s="44"/>
      <c r="H69" s="6">
        <f t="shared" si="40"/>
        <v>0</v>
      </c>
      <c r="I69" s="44">
        <v>0</v>
      </c>
      <c r="J69" s="44"/>
      <c r="K69" s="40"/>
      <c r="L69" s="40"/>
      <c r="M69" s="40">
        <f t="shared" si="2"/>
        <v>0</v>
      </c>
      <c r="N69" s="40">
        <f t="shared" si="3"/>
        <v>0</v>
      </c>
      <c r="O69" s="40" t="str">
        <f t="shared" si="4"/>
        <v>-</v>
      </c>
      <c r="P69" s="40" t="str">
        <f t="shared" si="5"/>
        <v>-</v>
      </c>
      <c r="Q69" s="95" t="s">
        <v>359</v>
      </c>
    </row>
    <row r="70" spans="1:17" ht="25.5" hidden="1" outlineLevel="2">
      <c r="A70" s="29"/>
      <c r="B70" s="32" t="s">
        <v>63</v>
      </c>
      <c r="C70" s="6">
        <f t="shared" si="19"/>
        <v>40</v>
      </c>
      <c r="D70" s="44">
        <v>40</v>
      </c>
      <c r="E70" s="44"/>
      <c r="F70" s="44"/>
      <c r="G70" s="44"/>
      <c r="H70" s="6">
        <f t="shared" si="40"/>
        <v>0</v>
      </c>
      <c r="I70" s="44">
        <v>0</v>
      </c>
      <c r="J70" s="44"/>
      <c r="K70" s="40"/>
      <c r="L70" s="40"/>
      <c r="M70" s="40">
        <f t="shared" si="2"/>
        <v>0</v>
      </c>
      <c r="N70" s="40">
        <f t="shared" si="3"/>
        <v>0</v>
      </c>
      <c r="O70" s="40" t="str">
        <f t="shared" si="4"/>
        <v>-</v>
      </c>
      <c r="P70" s="40" t="str">
        <f t="shared" si="5"/>
        <v>-</v>
      </c>
      <c r="Q70" s="95" t="s">
        <v>360</v>
      </c>
    </row>
    <row r="71" spans="1:17" s="94" customFormat="1" ht="184.5" customHeight="1">
      <c r="A71" s="87">
        <v>5</v>
      </c>
      <c r="B71" s="179" t="s">
        <v>106</v>
      </c>
      <c r="C71" s="93">
        <f>SUM(D71:G71)</f>
        <v>165706.20000000001</v>
      </c>
      <c r="D71" s="89">
        <f>D72+D90+D111+D114+D116</f>
        <v>152478.20000000001</v>
      </c>
      <c r="E71" s="89">
        <f>E72+E90+E111+E114+E116</f>
        <v>2612.5</v>
      </c>
      <c r="F71" s="89">
        <f>F72+F90+F111+F114+F116</f>
        <v>0</v>
      </c>
      <c r="G71" s="89">
        <f>G72+G90+G111+G114+G116</f>
        <v>10615.5</v>
      </c>
      <c r="H71" s="93">
        <f>SUM(I71:L71)</f>
        <v>33439.4</v>
      </c>
      <c r="I71" s="89">
        <f>I72+I90+I111+I114+I116</f>
        <v>33139.4</v>
      </c>
      <c r="J71" s="89">
        <f>J72+J90+J111+J114+J116</f>
        <v>300</v>
      </c>
      <c r="K71" s="89">
        <f>K72+K90+K111+K114+K116</f>
        <v>0</v>
      </c>
      <c r="L71" s="89">
        <f>L72+L90+L111+L114+L116</f>
        <v>0</v>
      </c>
      <c r="M71" s="89">
        <f t="shared" si="2"/>
        <v>20.179932917416487</v>
      </c>
      <c r="N71" s="89">
        <f t="shared" si="3"/>
        <v>21.733860971601185</v>
      </c>
      <c r="O71" s="89">
        <f t="shared" si="4"/>
        <v>11.483253588516746</v>
      </c>
      <c r="P71" s="89" t="str">
        <f t="shared" si="5"/>
        <v>-</v>
      </c>
      <c r="Q71" s="110" t="s">
        <v>517</v>
      </c>
    </row>
    <row r="72" spans="1:17" s="11" customFormat="1" ht="42" customHeight="1" outlineLevel="1" collapsed="1">
      <c r="A72" s="52"/>
      <c r="B72" s="16" t="s">
        <v>67</v>
      </c>
      <c r="C72" s="10">
        <f>SUM(D72:G72)</f>
        <v>36161.1</v>
      </c>
      <c r="D72" s="10">
        <f>SUM(D73:D89)</f>
        <v>34548.6</v>
      </c>
      <c r="E72" s="10">
        <f t="shared" ref="E72:L72" si="41">SUM(E73:E89)</f>
        <v>1612.5000000000002</v>
      </c>
      <c r="F72" s="10">
        <f t="shared" si="41"/>
        <v>0</v>
      </c>
      <c r="G72" s="10">
        <f t="shared" si="41"/>
        <v>0</v>
      </c>
      <c r="H72" s="10">
        <f>SUM(I72:L72)</f>
        <v>8258.2999999999993</v>
      </c>
      <c r="I72" s="10">
        <f t="shared" si="41"/>
        <v>8258.2999999999993</v>
      </c>
      <c r="J72" s="10">
        <f t="shared" si="41"/>
        <v>0</v>
      </c>
      <c r="K72" s="10">
        <f t="shared" si="41"/>
        <v>0</v>
      </c>
      <c r="L72" s="10">
        <f t="shared" si="41"/>
        <v>0</v>
      </c>
      <c r="M72" s="42">
        <f t="shared" ref="M72:M134" si="42">IFERROR(H72/C72*100,"-")</f>
        <v>22.837524300975357</v>
      </c>
      <c r="N72" s="42">
        <f t="shared" ref="N72:N134" si="43">IFERROR(I72/D72*100,"-")</f>
        <v>23.903428793062524</v>
      </c>
      <c r="O72" s="42">
        <f t="shared" ref="O72:O134" si="44">IFERROR(J72/E72*100,"-")</f>
        <v>0</v>
      </c>
      <c r="P72" s="42" t="str">
        <f t="shared" ref="P72:P134" si="45">IFERROR(K72/F72*100,"-")</f>
        <v>-</v>
      </c>
      <c r="Q72" s="95"/>
    </row>
    <row r="73" spans="1:17" ht="25.5" hidden="1" outlineLevel="2">
      <c r="A73" s="45"/>
      <c r="B73" s="3" t="s">
        <v>68</v>
      </c>
      <c r="C73" s="6">
        <f>SUM(D73:G73)</f>
        <v>544.20000000000005</v>
      </c>
      <c r="D73" s="6">
        <v>81.599999999999994</v>
      </c>
      <c r="E73" s="6">
        <v>462.6</v>
      </c>
      <c r="F73" s="40"/>
      <c r="G73" s="40"/>
      <c r="H73" s="6">
        <f>SUM(I73:L73)</f>
        <v>15</v>
      </c>
      <c r="I73" s="40">
        <v>15</v>
      </c>
      <c r="J73" s="40"/>
      <c r="K73" s="40"/>
      <c r="L73" s="40"/>
      <c r="M73" s="40">
        <f t="shared" si="42"/>
        <v>2.7563395810363835</v>
      </c>
      <c r="N73" s="40">
        <f t="shared" si="43"/>
        <v>18.382352941176471</v>
      </c>
      <c r="O73" s="40">
        <f t="shared" si="44"/>
        <v>0</v>
      </c>
      <c r="P73" s="40" t="str">
        <f t="shared" si="45"/>
        <v>-</v>
      </c>
      <c r="Q73" s="95"/>
    </row>
    <row r="74" spans="1:17" ht="38.25" hidden="1" outlineLevel="2">
      <c r="A74" s="45"/>
      <c r="B74" s="3" t="s">
        <v>69</v>
      </c>
      <c r="C74" s="6">
        <f t="shared" ref="C74:C119" si="46">SUM(D74:G74)</f>
        <v>508</v>
      </c>
      <c r="D74" s="6">
        <v>76.2</v>
      </c>
      <c r="E74" s="6">
        <v>431.8</v>
      </c>
      <c r="F74" s="40"/>
      <c r="G74" s="40"/>
      <c r="H74" s="6">
        <f t="shared" ref="H74:H119" si="47">SUM(I74:L74)</f>
        <v>47.1</v>
      </c>
      <c r="I74" s="40">
        <v>47.1</v>
      </c>
      <c r="J74" s="40"/>
      <c r="K74" s="40"/>
      <c r="L74" s="40"/>
      <c r="M74" s="40">
        <f t="shared" si="42"/>
        <v>9.271653543307087</v>
      </c>
      <c r="N74" s="40">
        <f t="shared" si="43"/>
        <v>61.811023622047244</v>
      </c>
      <c r="O74" s="40">
        <f t="shared" si="44"/>
        <v>0</v>
      </c>
      <c r="P74" s="40" t="str">
        <f t="shared" si="45"/>
        <v>-</v>
      </c>
      <c r="Q74" s="95"/>
    </row>
    <row r="75" spans="1:17" ht="25.5" hidden="1" outlineLevel="2">
      <c r="A75" s="45"/>
      <c r="B75" s="3" t="s">
        <v>70</v>
      </c>
      <c r="C75" s="6">
        <f t="shared" si="46"/>
        <v>141.1</v>
      </c>
      <c r="D75" s="6">
        <v>21.2</v>
      </c>
      <c r="E75" s="6">
        <v>119.9</v>
      </c>
      <c r="F75" s="40"/>
      <c r="G75" s="40"/>
      <c r="H75" s="6">
        <f t="shared" si="47"/>
        <v>0</v>
      </c>
      <c r="I75" s="40">
        <v>0</v>
      </c>
      <c r="J75" s="40">
        <v>0</v>
      </c>
      <c r="K75" s="40"/>
      <c r="L75" s="40"/>
      <c r="M75" s="40">
        <f t="shared" si="42"/>
        <v>0</v>
      </c>
      <c r="N75" s="40">
        <f t="shared" si="43"/>
        <v>0</v>
      </c>
      <c r="O75" s="40">
        <f t="shared" si="44"/>
        <v>0</v>
      </c>
      <c r="P75" s="40" t="str">
        <f t="shared" si="45"/>
        <v>-</v>
      </c>
      <c r="Q75" s="95"/>
    </row>
    <row r="76" spans="1:17" ht="25.5" hidden="1" outlineLevel="2">
      <c r="A76" s="29"/>
      <c r="B76" s="3" t="s">
        <v>71</v>
      </c>
      <c r="C76" s="6">
        <f t="shared" si="46"/>
        <v>170</v>
      </c>
      <c r="D76" s="6">
        <v>170</v>
      </c>
      <c r="E76" s="40"/>
      <c r="F76" s="40"/>
      <c r="G76" s="40"/>
      <c r="H76" s="6">
        <f t="shared" si="47"/>
        <v>0</v>
      </c>
      <c r="I76" s="40">
        <v>0</v>
      </c>
      <c r="J76" s="40"/>
      <c r="K76" s="40"/>
      <c r="L76" s="40"/>
      <c r="M76" s="40">
        <f t="shared" si="42"/>
        <v>0</v>
      </c>
      <c r="N76" s="40">
        <f t="shared" si="43"/>
        <v>0</v>
      </c>
      <c r="O76" s="40" t="str">
        <f t="shared" si="44"/>
        <v>-</v>
      </c>
      <c r="P76" s="40" t="str">
        <f t="shared" si="45"/>
        <v>-</v>
      </c>
      <c r="Q76" s="95"/>
    </row>
    <row r="77" spans="1:17" ht="25.5" hidden="1" outlineLevel="2">
      <c r="A77" s="29"/>
      <c r="B77" s="3" t="s">
        <v>85</v>
      </c>
      <c r="C77" s="6">
        <f t="shared" si="46"/>
        <v>19885.099999999999</v>
      </c>
      <c r="D77" s="6">
        <v>19885.099999999999</v>
      </c>
      <c r="E77" s="40"/>
      <c r="F77" s="40"/>
      <c r="G77" s="40"/>
      <c r="H77" s="6">
        <f t="shared" si="47"/>
        <v>5189.8999999999996</v>
      </c>
      <c r="I77" s="40">
        <v>5189.8999999999996</v>
      </c>
      <c r="J77" s="40"/>
      <c r="K77" s="40"/>
      <c r="L77" s="40"/>
      <c r="M77" s="40">
        <f t="shared" si="42"/>
        <v>26.099441290212273</v>
      </c>
      <c r="N77" s="40">
        <f t="shared" si="43"/>
        <v>26.099441290212273</v>
      </c>
      <c r="O77" s="40" t="str">
        <f t="shared" si="44"/>
        <v>-</v>
      </c>
      <c r="P77" s="40" t="str">
        <f t="shared" si="45"/>
        <v>-</v>
      </c>
      <c r="Q77" s="95"/>
    </row>
    <row r="78" spans="1:17" ht="25.5" hidden="1" outlineLevel="2">
      <c r="A78" s="29"/>
      <c r="B78" s="3" t="s">
        <v>72</v>
      </c>
      <c r="C78" s="6">
        <f t="shared" si="46"/>
        <v>685.4</v>
      </c>
      <c r="D78" s="6">
        <v>685.4</v>
      </c>
      <c r="E78" s="40"/>
      <c r="F78" s="40"/>
      <c r="G78" s="40"/>
      <c r="H78" s="6">
        <f t="shared" si="47"/>
        <v>48</v>
      </c>
      <c r="I78" s="40">
        <v>48</v>
      </c>
      <c r="J78" s="40"/>
      <c r="K78" s="40"/>
      <c r="L78" s="40"/>
      <c r="M78" s="40">
        <f t="shared" si="42"/>
        <v>7.0032098044937268</v>
      </c>
      <c r="N78" s="40">
        <f t="shared" si="43"/>
        <v>7.0032098044937268</v>
      </c>
      <c r="O78" s="40" t="str">
        <f t="shared" si="44"/>
        <v>-</v>
      </c>
      <c r="P78" s="40" t="str">
        <f t="shared" si="45"/>
        <v>-</v>
      </c>
      <c r="Q78" s="95"/>
    </row>
    <row r="79" spans="1:17" ht="51" hidden="1" outlineLevel="2">
      <c r="A79" s="28"/>
      <c r="B79" s="3" t="s">
        <v>356</v>
      </c>
      <c r="C79" s="6">
        <f t="shared" si="46"/>
        <v>107</v>
      </c>
      <c r="D79" s="6">
        <v>107</v>
      </c>
      <c r="E79" s="40"/>
      <c r="F79" s="40"/>
      <c r="G79" s="40"/>
      <c r="H79" s="6">
        <f t="shared" si="47"/>
        <v>107</v>
      </c>
      <c r="I79" s="40">
        <v>107</v>
      </c>
      <c r="J79" s="40"/>
      <c r="K79" s="40"/>
      <c r="L79" s="40"/>
      <c r="M79" s="40">
        <f t="shared" si="42"/>
        <v>100</v>
      </c>
      <c r="N79" s="40">
        <f t="shared" si="43"/>
        <v>100</v>
      </c>
      <c r="O79" s="40" t="str">
        <f t="shared" si="44"/>
        <v>-</v>
      </c>
      <c r="P79" s="40" t="str">
        <f t="shared" si="45"/>
        <v>-</v>
      </c>
      <c r="Q79" s="95"/>
    </row>
    <row r="80" spans="1:17" ht="38.25" hidden="1" outlineLevel="2">
      <c r="A80" s="29"/>
      <c r="B80" s="3" t="s">
        <v>73</v>
      </c>
      <c r="C80" s="6">
        <f t="shared" si="46"/>
        <v>4</v>
      </c>
      <c r="D80" s="6">
        <v>4</v>
      </c>
      <c r="E80" s="40"/>
      <c r="F80" s="40"/>
      <c r="G80" s="40"/>
      <c r="H80" s="6">
        <f t="shared" si="47"/>
        <v>0</v>
      </c>
      <c r="I80" s="40">
        <v>0</v>
      </c>
      <c r="J80" s="40"/>
      <c r="K80" s="40"/>
      <c r="L80" s="40"/>
      <c r="M80" s="40">
        <f t="shared" si="42"/>
        <v>0</v>
      </c>
      <c r="N80" s="40">
        <f t="shared" si="43"/>
        <v>0</v>
      </c>
      <c r="O80" s="40" t="str">
        <f t="shared" si="44"/>
        <v>-</v>
      </c>
      <c r="P80" s="40" t="str">
        <f t="shared" si="45"/>
        <v>-</v>
      </c>
      <c r="Q80" s="95"/>
    </row>
    <row r="81" spans="1:17" ht="25.5" hidden="1" outlineLevel="2">
      <c r="A81" s="29"/>
      <c r="B81" s="3" t="s">
        <v>74</v>
      </c>
      <c r="C81" s="6">
        <f t="shared" si="46"/>
        <v>50</v>
      </c>
      <c r="D81" s="6">
        <v>50</v>
      </c>
      <c r="E81" s="40"/>
      <c r="F81" s="40"/>
      <c r="G81" s="40"/>
      <c r="H81" s="6">
        <f t="shared" si="47"/>
        <v>0</v>
      </c>
      <c r="I81" s="40">
        <v>0</v>
      </c>
      <c r="J81" s="40"/>
      <c r="K81" s="40"/>
      <c r="L81" s="40"/>
      <c r="M81" s="40">
        <f t="shared" si="42"/>
        <v>0</v>
      </c>
      <c r="N81" s="40">
        <f t="shared" si="43"/>
        <v>0</v>
      </c>
      <c r="O81" s="40" t="str">
        <f t="shared" si="44"/>
        <v>-</v>
      </c>
      <c r="P81" s="40" t="str">
        <f t="shared" si="45"/>
        <v>-</v>
      </c>
      <c r="Q81" s="95"/>
    </row>
    <row r="82" spans="1:17" ht="15.75" hidden="1" outlineLevel="2">
      <c r="A82" s="29"/>
      <c r="B82" s="3" t="s">
        <v>75</v>
      </c>
      <c r="C82" s="6">
        <f t="shared" si="46"/>
        <v>30</v>
      </c>
      <c r="D82" s="6">
        <v>30</v>
      </c>
      <c r="E82" s="40"/>
      <c r="F82" s="40"/>
      <c r="G82" s="40"/>
      <c r="H82" s="6">
        <f t="shared" si="47"/>
        <v>0</v>
      </c>
      <c r="I82" s="40">
        <v>0</v>
      </c>
      <c r="J82" s="40"/>
      <c r="K82" s="40"/>
      <c r="L82" s="40"/>
      <c r="M82" s="40">
        <f t="shared" si="42"/>
        <v>0</v>
      </c>
      <c r="N82" s="40">
        <f t="shared" si="43"/>
        <v>0</v>
      </c>
      <c r="O82" s="40" t="str">
        <f t="shared" si="44"/>
        <v>-</v>
      </c>
      <c r="P82" s="40" t="str">
        <f t="shared" si="45"/>
        <v>-</v>
      </c>
      <c r="Q82" s="95"/>
    </row>
    <row r="83" spans="1:17" ht="15.75" hidden="1" outlineLevel="2">
      <c r="A83" s="29"/>
      <c r="B83" s="3" t="s">
        <v>76</v>
      </c>
      <c r="C83" s="6">
        <f t="shared" si="46"/>
        <v>60</v>
      </c>
      <c r="D83" s="6">
        <v>60</v>
      </c>
      <c r="E83" s="40"/>
      <c r="F83" s="40"/>
      <c r="G83" s="40"/>
      <c r="H83" s="6">
        <f t="shared" si="47"/>
        <v>60</v>
      </c>
      <c r="I83" s="40">
        <v>60</v>
      </c>
      <c r="J83" s="40"/>
      <c r="K83" s="40"/>
      <c r="L83" s="40"/>
      <c r="M83" s="40">
        <f t="shared" si="42"/>
        <v>100</v>
      </c>
      <c r="N83" s="40">
        <f t="shared" si="43"/>
        <v>100</v>
      </c>
      <c r="O83" s="40" t="str">
        <f t="shared" si="44"/>
        <v>-</v>
      </c>
      <c r="P83" s="40" t="str">
        <f t="shared" si="45"/>
        <v>-</v>
      </c>
      <c r="Q83" s="95"/>
    </row>
    <row r="84" spans="1:17" ht="66" hidden="1" customHeight="1" outlineLevel="2">
      <c r="A84" s="29"/>
      <c r="B84" s="3" t="s">
        <v>508</v>
      </c>
      <c r="C84" s="6">
        <f t="shared" si="46"/>
        <v>7060.8</v>
      </c>
      <c r="D84" s="6">
        <v>7060.8</v>
      </c>
      <c r="E84" s="40"/>
      <c r="F84" s="40"/>
      <c r="G84" s="40"/>
      <c r="H84" s="6">
        <f t="shared" si="47"/>
        <v>1841.3</v>
      </c>
      <c r="I84" s="40">
        <v>1841.3</v>
      </c>
      <c r="J84" s="40"/>
      <c r="K84" s="40"/>
      <c r="L84" s="40"/>
      <c r="M84" s="40">
        <f t="shared" si="42"/>
        <v>26.077781554498074</v>
      </c>
      <c r="N84" s="40">
        <f t="shared" si="43"/>
        <v>26.077781554498074</v>
      </c>
      <c r="O84" s="40" t="str">
        <f t="shared" si="44"/>
        <v>-</v>
      </c>
      <c r="P84" s="40" t="str">
        <f t="shared" si="45"/>
        <v>-</v>
      </c>
      <c r="Q84" s="95"/>
    </row>
    <row r="85" spans="1:17" ht="25.5" hidden="1" outlineLevel="2">
      <c r="A85" s="29"/>
      <c r="B85" s="3" t="s">
        <v>72</v>
      </c>
      <c r="C85" s="6">
        <f t="shared" si="46"/>
        <v>240</v>
      </c>
      <c r="D85" s="6">
        <v>240</v>
      </c>
      <c r="E85" s="40"/>
      <c r="F85" s="40"/>
      <c r="G85" s="40"/>
      <c r="H85" s="6">
        <f t="shared" si="47"/>
        <v>0</v>
      </c>
      <c r="I85" s="40">
        <v>0</v>
      </c>
      <c r="J85" s="40"/>
      <c r="K85" s="40"/>
      <c r="L85" s="40"/>
      <c r="M85" s="40">
        <f t="shared" si="42"/>
        <v>0</v>
      </c>
      <c r="N85" s="40">
        <f t="shared" si="43"/>
        <v>0</v>
      </c>
      <c r="O85" s="40" t="str">
        <f t="shared" si="44"/>
        <v>-</v>
      </c>
      <c r="P85" s="40" t="str">
        <f t="shared" si="45"/>
        <v>-</v>
      </c>
      <c r="Q85" s="95"/>
    </row>
    <row r="86" spans="1:17" ht="25.5" hidden="1" outlineLevel="2">
      <c r="A86" s="29"/>
      <c r="B86" s="3" t="s">
        <v>77</v>
      </c>
      <c r="C86" s="6">
        <f t="shared" si="46"/>
        <v>160</v>
      </c>
      <c r="D86" s="6"/>
      <c r="E86" s="6">
        <v>160</v>
      </c>
      <c r="F86" s="40"/>
      <c r="G86" s="40"/>
      <c r="H86" s="6">
        <f t="shared" si="47"/>
        <v>0</v>
      </c>
      <c r="I86" s="40"/>
      <c r="J86" s="40">
        <v>0</v>
      </c>
      <c r="K86" s="40"/>
      <c r="L86" s="40"/>
      <c r="M86" s="40">
        <f t="shared" si="42"/>
        <v>0</v>
      </c>
      <c r="N86" s="40" t="str">
        <f t="shared" si="43"/>
        <v>-</v>
      </c>
      <c r="O86" s="40">
        <f t="shared" si="44"/>
        <v>0</v>
      </c>
      <c r="P86" s="40" t="str">
        <f t="shared" si="45"/>
        <v>-</v>
      </c>
      <c r="Q86" s="95"/>
    </row>
    <row r="87" spans="1:17" ht="25.5" hidden="1" outlineLevel="2">
      <c r="A87" s="46"/>
      <c r="B87" s="3" t="s">
        <v>78</v>
      </c>
      <c r="C87" s="6">
        <f t="shared" si="46"/>
        <v>515.5</v>
      </c>
      <c r="D87" s="6">
        <v>77.3</v>
      </c>
      <c r="E87" s="6">
        <v>438.2</v>
      </c>
      <c r="F87" s="40"/>
      <c r="G87" s="40"/>
      <c r="H87" s="6">
        <f t="shared" si="47"/>
        <v>0</v>
      </c>
      <c r="I87" s="40"/>
      <c r="J87" s="40"/>
      <c r="K87" s="40"/>
      <c r="L87" s="40"/>
      <c r="M87" s="40">
        <f t="shared" si="42"/>
        <v>0</v>
      </c>
      <c r="N87" s="40">
        <f t="shared" si="43"/>
        <v>0</v>
      </c>
      <c r="O87" s="40">
        <f t="shared" si="44"/>
        <v>0</v>
      </c>
      <c r="P87" s="40" t="str">
        <f t="shared" si="45"/>
        <v>-</v>
      </c>
      <c r="Q87" s="95"/>
    </row>
    <row r="88" spans="1:17" ht="51" hidden="1" outlineLevel="2">
      <c r="A88" s="46"/>
      <c r="B88" s="3" t="s">
        <v>79</v>
      </c>
      <c r="C88" s="6">
        <f t="shared" si="46"/>
        <v>1000</v>
      </c>
      <c r="D88" s="104">
        <v>1000</v>
      </c>
      <c r="E88" s="40"/>
      <c r="F88" s="40"/>
      <c r="G88" s="40"/>
      <c r="H88" s="6">
        <f t="shared" si="47"/>
        <v>350</v>
      </c>
      <c r="I88" s="40">
        <v>350</v>
      </c>
      <c r="J88" s="40"/>
      <c r="K88" s="40"/>
      <c r="L88" s="40"/>
      <c r="M88" s="40">
        <f t="shared" si="42"/>
        <v>35</v>
      </c>
      <c r="N88" s="40">
        <f t="shared" si="43"/>
        <v>35</v>
      </c>
      <c r="O88" s="40" t="str">
        <f t="shared" si="44"/>
        <v>-</v>
      </c>
      <c r="P88" s="40" t="str">
        <f t="shared" si="45"/>
        <v>-</v>
      </c>
      <c r="Q88" s="95"/>
    </row>
    <row r="89" spans="1:17" ht="67.5" hidden="1" customHeight="1" outlineLevel="2">
      <c r="A89" s="46"/>
      <c r="B89" s="3" t="s">
        <v>80</v>
      </c>
      <c r="C89" s="6">
        <f t="shared" si="46"/>
        <v>5000</v>
      </c>
      <c r="D89" s="6">
        <v>5000</v>
      </c>
      <c r="E89" s="40"/>
      <c r="F89" s="40"/>
      <c r="G89" s="40"/>
      <c r="H89" s="6">
        <f t="shared" si="47"/>
        <v>600</v>
      </c>
      <c r="I89" s="40">
        <v>600</v>
      </c>
      <c r="J89" s="40"/>
      <c r="K89" s="40"/>
      <c r="L89" s="40"/>
      <c r="M89" s="40">
        <f t="shared" si="42"/>
        <v>12</v>
      </c>
      <c r="N89" s="40">
        <f t="shared" si="43"/>
        <v>12</v>
      </c>
      <c r="O89" s="40" t="str">
        <f t="shared" si="44"/>
        <v>-</v>
      </c>
      <c r="P89" s="40" t="str">
        <f t="shared" si="45"/>
        <v>-</v>
      </c>
      <c r="Q89" s="95"/>
    </row>
    <row r="90" spans="1:17" s="11" customFormat="1" ht="30" customHeight="1" outlineLevel="1" collapsed="1">
      <c r="A90" s="52"/>
      <c r="B90" s="51" t="s">
        <v>81</v>
      </c>
      <c r="C90" s="10">
        <f t="shared" si="46"/>
        <v>74504.100000000006</v>
      </c>
      <c r="D90" s="10">
        <f>SUM(D91:D110)</f>
        <v>73704.100000000006</v>
      </c>
      <c r="E90" s="10">
        <f t="shared" ref="E90:L90" si="48">SUM(E91:E110)</f>
        <v>800</v>
      </c>
      <c r="F90" s="10">
        <f t="shared" si="48"/>
        <v>0</v>
      </c>
      <c r="G90" s="10">
        <f t="shared" si="48"/>
        <v>0</v>
      </c>
      <c r="H90" s="10">
        <f t="shared" si="47"/>
        <v>18924.400000000001</v>
      </c>
      <c r="I90" s="10">
        <f t="shared" si="48"/>
        <v>18624.400000000001</v>
      </c>
      <c r="J90" s="10">
        <f t="shared" si="48"/>
        <v>300</v>
      </c>
      <c r="K90" s="10">
        <f t="shared" si="48"/>
        <v>0</v>
      </c>
      <c r="L90" s="10">
        <f t="shared" si="48"/>
        <v>0</v>
      </c>
      <c r="M90" s="42">
        <f t="shared" si="42"/>
        <v>25.40048131579336</v>
      </c>
      <c r="N90" s="42">
        <f t="shared" si="43"/>
        <v>25.269150562858783</v>
      </c>
      <c r="O90" s="42">
        <f t="shared" si="44"/>
        <v>37.5</v>
      </c>
      <c r="P90" s="42" t="str">
        <f t="shared" si="45"/>
        <v>-</v>
      </c>
      <c r="Q90" s="95"/>
    </row>
    <row r="91" spans="1:17" ht="25.5" hidden="1" outlineLevel="2">
      <c r="A91" s="29"/>
      <c r="B91" s="3" t="s">
        <v>82</v>
      </c>
      <c r="C91" s="6">
        <f t="shared" si="46"/>
        <v>100</v>
      </c>
      <c r="D91" s="6">
        <v>100</v>
      </c>
      <c r="E91" s="40"/>
      <c r="F91" s="40"/>
      <c r="G91" s="40"/>
      <c r="H91" s="6">
        <f t="shared" si="47"/>
        <v>96.5</v>
      </c>
      <c r="I91" s="40">
        <v>96.5</v>
      </c>
      <c r="J91" s="40"/>
      <c r="K91" s="40"/>
      <c r="L91" s="40"/>
      <c r="M91" s="40">
        <f t="shared" si="42"/>
        <v>96.5</v>
      </c>
      <c r="N91" s="40">
        <f t="shared" si="43"/>
        <v>96.5</v>
      </c>
      <c r="O91" s="40" t="str">
        <f t="shared" si="44"/>
        <v>-</v>
      </c>
      <c r="P91" s="40" t="str">
        <f t="shared" si="45"/>
        <v>-</v>
      </c>
      <c r="Q91" s="95"/>
    </row>
    <row r="92" spans="1:17" ht="25.5" hidden="1" outlineLevel="2">
      <c r="A92" s="29"/>
      <c r="B92" s="3" t="s">
        <v>83</v>
      </c>
      <c r="C92" s="6">
        <f t="shared" si="46"/>
        <v>55</v>
      </c>
      <c r="D92" s="6">
        <v>55</v>
      </c>
      <c r="E92" s="40"/>
      <c r="F92" s="40"/>
      <c r="G92" s="40"/>
      <c r="H92" s="6">
        <f t="shared" si="47"/>
        <v>0</v>
      </c>
      <c r="I92" s="40">
        <v>0</v>
      </c>
      <c r="J92" s="40"/>
      <c r="K92" s="40"/>
      <c r="L92" s="40"/>
      <c r="M92" s="40">
        <f t="shared" si="42"/>
        <v>0</v>
      </c>
      <c r="N92" s="40">
        <f t="shared" si="43"/>
        <v>0</v>
      </c>
      <c r="O92" s="40" t="str">
        <f t="shared" si="44"/>
        <v>-</v>
      </c>
      <c r="P92" s="40" t="str">
        <f t="shared" si="45"/>
        <v>-</v>
      </c>
      <c r="Q92" s="95"/>
    </row>
    <row r="93" spans="1:17" ht="25.5" hidden="1" outlineLevel="2">
      <c r="A93" s="29"/>
      <c r="B93" s="3" t="s">
        <v>84</v>
      </c>
      <c r="C93" s="6">
        <f t="shared" si="46"/>
        <v>93</v>
      </c>
      <c r="D93" s="6">
        <v>93</v>
      </c>
      <c r="E93" s="40"/>
      <c r="F93" s="40"/>
      <c r="G93" s="40"/>
      <c r="H93" s="6">
        <f t="shared" si="47"/>
        <v>0</v>
      </c>
      <c r="I93" s="40">
        <v>0</v>
      </c>
      <c r="J93" s="40"/>
      <c r="K93" s="40"/>
      <c r="L93" s="40"/>
      <c r="M93" s="40">
        <f t="shared" si="42"/>
        <v>0</v>
      </c>
      <c r="N93" s="40">
        <f t="shared" si="43"/>
        <v>0</v>
      </c>
      <c r="O93" s="40" t="str">
        <f t="shared" si="44"/>
        <v>-</v>
      </c>
      <c r="P93" s="40" t="str">
        <f t="shared" si="45"/>
        <v>-</v>
      </c>
      <c r="Q93" s="95"/>
    </row>
    <row r="94" spans="1:17" ht="27.75" hidden="1" customHeight="1" outlineLevel="2">
      <c r="A94" s="29"/>
      <c r="B94" s="3" t="s">
        <v>85</v>
      </c>
      <c r="C94" s="6">
        <f t="shared" si="46"/>
        <v>31910</v>
      </c>
      <c r="D94" s="6">
        <v>31910</v>
      </c>
      <c r="E94" s="40"/>
      <c r="F94" s="40"/>
      <c r="G94" s="40"/>
      <c r="H94" s="6">
        <f t="shared" si="47"/>
        <v>8369</v>
      </c>
      <c r="I94" s="40">
        <v>8369</v>
      </c>
      <c r="J94" s="40"/>
      <c r="K94" s="40"/>
      <c r="L94" s="40"/>
      <c r="M94" s="40">
        <f t="shared" si="42"/>
        <v>26.226888122845505</v>
      </c>
      <c r="N94" s="40">
        <f t="shared" si="43"/>
        <v>26.226888122845505</v>
      </c>
      <c r="O94" s="40" t="str">
        <f t="shared" si="44"/>
        <v>-</v>
      </c>
      <c r="P94" s="40" t="str">
        <f t="shared" si="45"/>
        <v>-</v>
      </c>
      <c r="Q94" s="95"/>
    </row>
    <row r="95" spans="1:17" ht="25.5" hidden="1" outlineLevel="2">
      <c r="A95" s="29"/>
      <c r="B95" s="3" t="s">
        <v>72</v>
      </c>
      <c r="C95" s="6">
        <f t="shared" si="46"/>
        <v>292.3</v>
      </c>
      <c r="D95" s="6">
        <v>292.3</v>
      </c>
      <c r="E95" s="40"/>
      <c r="F95" s="40"/>
      <c r="G95" s="40"/>
      <c r="H95" s="6">
        <f t="shared" si="47"/>
        <v>0</v>
      </c>
      <c r="I95" s="40">
        <v>0</v>
      </c>
      <c r="J95" s="40"/>
      <c r="K95" s="40"/>
      <c r="L95" s="40"/>
      <c r="M95" s="40">
        <f t="shared" si="42"/>
        <v>0</v>
      </c>
      <c r="N95" s="40">
        <f t="shared" si="43"/>
        <v>0</v>
      </c>
      <c r="O95" s="40" t="str">
        <f t="shared" si="44"/>
        <v>-</v>
      </c>
      <c r="P95" s="40" t="str">
        <f t="shared" si="45"/>
        <v>-</v>
      </c>
      <c r="Q95" s="95"/>
    </row>
    <row r="96" spans="1:17" ht="51" hidden="1" outlineLevel="2">
      <c r="A96" s="29"/>
      <c r="B96" s="3" t="s">
        <v>86</v>
      </c>
      <c r="C96" s="6">
        <f t="shared" si="46"/>
        <v>200</v>
      </c>
      <c r="D96" s="6"/>
      <c r="E96" s="6">
        <v>200</v>
      </c>
      <c r="F96" s="40"/>
      <c r="G96" s="40"/>
      <c r="H96" s="6">
        <f t="shared" si="47"/>
        <v>200</v>
      </c>
      <c r="I96" s="40"/>
      <c r="J96" s="40">
        <v>200</v>
      </c>
      <c r="K96" s="40"/>
      <c r="L96" s="40"/>
      <c r="M96" s="40">
        <f t="shared" si="42"/>
        <v>100</v>
      </c>
      <c r="N96" s="40" t="str">
        <f t="shared" si="43"/>
        <v>-</v>
      </c>
      <c r="O96" s="40">
        <f t="shared" si="44"/>
        <v>100</v>
      </c>
      <c r="P96" s="40" t="str">
        <f t="shared" si="45"/>
        <v>-</v>
      </c>
      <c r="Q96" s="95"/>
    </row>
    <row r="97" spans="1:17" ht="38.25" hidden="1" outlineLevel="2">
      <c r="A97" s="29"/>
      <c r="B97" s="3" t="s">
        <v>87</v>
      </c>
      <c r="C97" s="6">
        <f t="shared" si="46"/>
        <v>107</v>
      </c>
      <c r="D97" s="6">
        <v>107</v>
      </c>
      <c r="E97" s="40"/>
      <c r="F97" s="40"/>
      <c r="G97" s="40"/>
      <c r="H97" s="6">
        <f t="shared" si="47"/>
        <v>0</v>
      </c>
      <c r="I97" s="40">
        <v>0</v>
      </c>
      <c r="J97" s="40"/>
      <c r="K97" s="40"/>
      <c r="L97" s="40"/>
      <c r="M97" s="40">
        <f t="shared" si="42"/>
        <v>0</v>
      </c>
      <c r="N97" s="40">
        <f t="shared" si="43"/>
        <v>0</v>
      </c>
      <c r="O97" s="40" t="str">
        <f t="shared" si="44"/>
        <v>-</v>
      </c>
      <c r="P97" s="40" t="str">
        <f t="shared" si="45"/>
        <v>-</v>
      </c>
      <c r="Q97" s="95"/>
    </row>
    <row r="98" spans="1:17" ht="25.5" hidden="1" outlineLevel="2">
      <c r="A98" s="29"/>
      <c r="B98" s="3" t="s">
        <v>88</v>
      </c>
      <c r="C98" s="6">
        <f t="shared" si="46"/>
        <v>100</v>
      </c>
      <c r="D98" s="6">
        <v>100</v>
      </c>
      <c r="E98" s="40"/>
      <c r="F98" s="40"/>
      <c r="G98" s="40"/>
      <c r="H98" s="6">
        <f t="shared" si="47"/>
        <v>0</v>
      </c>
      <c r="I98" s="40">
        <v>0</v>
      </c>
      <c r="J98" s="40"/>
      <c r="K98" s="40"/>
      <c r="L98" s="40"/>
      <c r="M98" s="40">
        <f t="shared" si="42"/>
        <v>0</v>
      </c>
      <c r="N98" s="40">
        <f t="shared" si="43"/>
        <v>0</v>
      </c>
      <c r="O98" s="40" t="str">
        <f t="shared" si="44"/>
        <v>-</v>
      </c>
      <c r="P98" s="40" t="str">
        <f t="shared" si="45"/>
        <v>-</v>
      </c>
      <c r="Q98" s="95"/>
    </row>
    <row r="99" spans="1:17" ht="38.25" hidden="1" outlineLevel="2">
      <c r="A99" s="29"/>
      <c r="B99" s="3" t="s">
        <v>89</v>
      </c>
      <c r="C99" s="6">
        <f t="shared" si="46"/>
        <v>200</v>
      </c>
      <c r="D99" s="6">
        <v>200</v>
      </c>
      <c r="E99" s="40"/>
      <c r="F99" s="40"/>
      <c r="G99" s="40"/>
      <c r="H99" s="6">
        <f t="shared" si="47"/>
        <v>0</v>
      </c>
      <c r="I99" s="40">
        <v>0</v>
      </c>
      <c r="J99" s="40"/>
      <c r="K99" s="40"/>
      <c r="L99" s="40"/>
      <c r="M99" s="40">
        <f t="shared" si="42"/>
        <v>0</v>
      </c>
      <c r="N99" s="40">
        <f t="shared" si="43"/>
        <v>0</v>
      </c>
      <c r="O99" s="40" t="str">
        <f t="shared" si="44"/>
        <v>-</v>
      </c>
      <c r="P99" s="40" t="str">
        <f t="shared" si="45"/>
        <v>-</v>
      </c>
      <c r="Q99" s="95"/>
    </row>
    <row r="100" spans="1:17" ht="38.25" hidden="1" outlineLevel="2">
      <c r="A100" s="29"/>
      <c r="B100" s="3" t="s">
        <v>90</v>
      </c>
      <c r="C100" s="6">
        <f t="shared" si="46"/>
        <v>100</v>
      </c>
      <c r="D100" s="6">
        <v>100</v>
      </c>
      <c r="E100" s="40"/>
      <c r="F100" s="40"/>
      <c r="G100" s="40"/>
      <c r="H100" s="6">
        <f t="shared" si="47"/>
        <v>0</v>
      </c>
      <c r="I100" s="40">
        <v>0</v>
      </c>
      <c r="J100" s="40"/>
      <c r="K100" s="40"/>
      <c r="L100" s="40"/>
      <c r="M100" s="40">
        <f t="shared" si="42"/>
        <v>0</v>
      </c>
      <c r="N100" s="40">
        <f t="shared" si="43"/>
        <v>0</v>
      </c>
      <c r="O100" s="40" t="str">
        <f t="shared" si="44"/>
        <v>-</v>
      </c>
      <c r="P100" s="40" t="str">
        <f t="shared" si="45"/>
        <v>-</v>
      </c>
      <c r="Q100" s="95"/>
    </row>
    <row r="101" spans="1:17" ht="15.75" hidden="1" outlineLevel="2">
      <c r="A101" s="29"/>
      <c r="B101" s="3" t="s">
        <v>91</v>
      </c>
      <c r="C101" s="6">
        <f t="shared" si="46"/>
        <v>75</v>
      </c>
      <c r="D101" s="6">
        <v>75</v>
      </c>
      <c r="E101" s="40"/>
      <c r="F101" s="40"/>
      <c r="G101" s="40"/>
      <c r="H101" s="6">
        <f t="shared" si="47"/>
        <v>0</v>
      </c>
      <c r="I101" s="40">
        <v>0</v>
      </c>
      <c r="J101" s="40"/>
      <c r="K101" s="40"/>
      <c r="L101" s="40"/>
      <c r="M101" s="40">
        <f t="shared" si="42"/>
        <v>0</v>
      </c>
      <c r="N101" s="40">
        <f t="shared" si="43"/>
        <v>0</v>
      </c>
      <c r="O101" s="40" t="str">
        <f t="shared" si="44"/>
        <v>-</v>
      </c>
      <c r="P101" s="40" t="str">
        <f t="shared" si="45"/>
        <v>-</v>
      </c>
      <c r="Q101" s="95"/>
    </row>
    <row r="102" spans="1:17" ht="25.5" hidden="1" outlineLevel="2">
      <c r="A102" s="29"/>
      <c r="B102" s="3" t="s">
        <v>92</v>
      </c>
      <c r="C102" s="6">
        <f t="shared" si="46"/>
        <v>150</v>
      </c>
      <c r="D102" s="6">
        <v>150</v>
      </c>
      <c r="E102" s="40"/>
      <c r="F102" s="40"/>
      <c r="G102" s="40"/>
      <c r="H102" s="6">
        <f t="shared" si="47"/>
        <v>116.4</v>
      </c>
      <c r="I102" s="40">
        <v>116.4</v>
      </c>
      <c r="J102" s="40"/>
      <c r="K102" s="40"/>
      <c r="L102" s="40"/>
      <c r="M102" s="40">
        <f t="shared" si="42"/>
        <v>77.600000000000009</v>
      </c>
      <c r="N102" s="40">
        <f t="shared" si="43"/>
        <v>77.600000000000009</v>
      </c>
      <c r="O102" s="40" t="str">
        <f t="shared" si="44"/>
        <v>-</v>
      </c>
      <c r="P102" s="40" t="str">
        <f t="shared" si="45"/>
        <v>-</v>
      </c>
      <c r="Q102" s="95"/>
    </row>
    <row r="103" spans="1:17" ht="63.75" hidden="1" outlineLevel="2">
      <c r="A103" s="29"/>
      <c r="B103" s="3" t="s">
        <v>93</v>
      </c>
      <c r="C103" s="6">
        <f t="shared" si="46"/>
        <v>35196.5</v>
      </c>
      <c r="D103" s="6">
        <v>35196.5</v>
      </c>
      <c r="E103" s="40"/>
      <c r="F103" s="40"/>
      <c r="G103" s="40"/>
      <c r="H103" s="6">
        <f t="shared" si="47"/>
        <v>9128</v>
      </c>
      <c r="I103" s="40">
        <v>9128</v>
      </c>
      <c r="J103" s="40"/>
      <c r="K103" s="40"/>
      <c r="L103" s="40"/>
      <c r="M103" s="40">
        <f t="shared" si="42"/>
        <v>25.93439688605401</v>
      </c>
      <c r="N103" s="40">
        <f t="shared" si="43"/>
        <v>25.93439688605401</v>
      </c>
      <c r="O103" s="40" t="str">
        <f t="shared" si="44"/>
        <v>-</v>
      </c>
      <c r="P103" s="40" t="str">
        <f t="shared" si="45"/>
        <v>-</v>
      </c>
      <c r="Q103" s="95"/>
    </row>
    <row r="104" spans="1:17" ht="25.5" hidden="1" outlineLevel="2">
      <c r="A104" s="29"/>
      <c r="B104" s="3" t="s">
        <v>72</v>
      </c>
      <c r="C104" s="6">
        <f t="shared" si="46"/>
        <v>736.4</v>
      </c>
      <c r="D104" s="6">
        <v>736.4</v>
      </c>
      <c r="E104" s="40"/>
      <c r="F104" s="40"/>
      <c r="G104" s="40"/>
      <c r="H104" s="6">
        <f t="shared" si="47"/>
        <v>3</v>
      </c>
      <c r="I104" s="40">
        <v>3</v>
      </c>
      <c r="J104" s="40"/>
      <c r="K104" s="40"/>
      <c r="L104" s="40"/>
      <c r="M104" s="40">
        <f t="shared" si="42"/>
        <v>0.40738728951656711</v>
      </c>
      <c r="N104" s="40">
        <f t="shared" si="43"/>
        <v>0.40738728951656711</v>
      </c>
      <c r="O104" s="40" t="str">
        <f t="shared" si="44"/>
        <v>-</v>
      </c>
      <c r="P104" s="40" t="str">
        <f t="shared" si="45"/>
        <v>-</v>
      </c>
      <c r="Q104" s="95"/>
    </row>
    <row r="105" spans="1:17" ht="25.5" hidden="1" outlineLevel="2">
      <c r="A105" s="29"/>
      <c r="B105" s="3" t="s">
        <v>94</v>
      </c>
      <c r="C105" s="6">
        <f>SUM(D105:G105)</f>
        <v>526.6</v>
      </c>
      <c r="D105" s="6">
        <v>526.6</v>
      </c>
      <c r="E105" s="40"/>
      <c r="F105" s="40"/>
      <c r="G105" s="40"/>
      <c r="H105" s="6">
        <f t="shared" si="47"/>
        <v>0</v>
      </c>
      <c r="I105" s="40">
        <v>0</v>
      </c>
      <c r="J105" s="40"/>
      <c r="K105" s="40"/>
      <c r="L105" s="40"/>
      <c r="M105" s="40">
        <f t="shared" si="42"/>
        <v>0</v>
      </c>
      <c r="N105" s="40">
        <f t="shared" si="43"/>
        <v>0</v>
      </c>
      <c r="O105" s="40" t="str">
        <f t="shared" si="44"/>
        <v>-</v>
      </c>
      <c r="P105" s="40" t="str">
        <f t="shared" si="45"/>
        <v>-</v>
      </c>
      <c r="Q105" s="95"/>
    </row>
    <row r="106" spans="1:17" ht="38.25" hidden="1" outlineLevel="2">
      <c r="A106" s="48"/>
      <c r="B106" s="3" t="s">
        <v>95</v>
      </c>
      <c r="C106" s="6">
        <f t="shared" si="46"/>
        <v>100</v>
      </c>
      <c r="D106" s="6"/>
      <c r="E106" s="6">
        <v>100</v>
      </c>
      <c r="F106" s="40"/>
      <c r="G106" s="40"/>
      <c r="H106" s="6">
        <f t="shared" si="47"/>
        <v>100</v>
      </c>
      <c r="I106" s="40"/>
      <c r="J106" s="40">
        <v>100</v>
      </c>
      <c r="K106" s="40"/>
      <c r="L106" s="40"/>
      <c r="M106" s="40">
        <f t="shared" si="42"/>
        <v>100</v>
      </c>
      <c r="N106" s="40" t="str">
        <f t="shared" si="43"/>
        <v>-</v>
      </c>
      <c r="O106" s="40">
        <f t="shared" si="44"/>
        <v>100</v>
      </c>
      <c r="P106" s="40" t="str">
        <f t="shared" si="45"/>
        <v>-</v>
      </c>
      <c r="Q106" s="95"/>
    </row>
    <row r="107" spans="1:17" ht="82.5" hidden="1" customHeight="1" outlineLevel="2">
      <c r="A107" s="49"/>
      <c r="B107" s="3" t="s">
        <v>96</v>
      </c>
      <c r="C107" s="6">
        <f t="shared" si="46"/>
        <v>400</v>
      </c>
      <c r="D107" s="6">
        <v>400</v>
      </c>
      <c r="E107" s="40"/>
      <c r="F107" s="40"/>
      <c r="G107" s="40"/>
      <c r="H107" s="6">
        <f t="shared" si="47"/>
        <v>0</v>
      </c>
      <c r="I107" s="40">
        <v>0</v>
      </c>
      <c r="J107" s="40"/>
      <c r="K107" s="40"/>
      <c r="L107" s="40"/>
      <c r="M107" s="40">
        <f t="shared" si="42"/>
        <v>0</v>
      </c>
      <c r="N107" s="40">
        <f t="shared" si="43"/>
        <v>0</v>
      </c>
      <c r="O107" s="40" t="str">
        <f t="shared" si="44"/>
        <v>-</v>
      </c>
      <c r="P107" s="40" t="str">
        <f t="shared" si="45"/>
        <v>-</v>
      </c>
      <c r="Q107" s="95"/>
    </row>
    <row r="108" spans="1:17" ht="31.5" hidden="1" customHeight="1" outlineLevel="2">
      <c r="A108" s="29"/>
      <c r="B108" s="3" t="s">
        <v>85</v>
      </c>
      <c r="C108" s="6">
        <f t="shared" si="46"/>
        <v>3504.7</v>
      </c>
      <c r="D108" s="6">
        <v>3504.7</v>
      </c>
      <c r="E108" s="40"/>
      <c r="F108" s="40"/>
      <c r="G108" s="40"/>
      <c r="H108" s="6">
        <f t="shared" si="47"/>
        <v>911.5</v>
      </c>
      <c r="I108" s="40">
        <v>911.5</v>
      </c>
      <c r="J108" s="40"/>
      <c r="K108" s="40"/>
      <c r="L108" s="40"/>
      <c r="M108" s="40">
        <f t="shared" si="42"/>
        <v>26.007932205324281</v>
      </c>
      <c r="N108" s="40">
        <f t="shared" si="43"/>
        <v>26.007932205324281</v>
      </c>
      <c r="O108" s="40" t="str">
        <f t="shared" si="44"/>
        <v>-</v>
      </c>
      <c r="P108" s="40" t="str">
        <f t="shared" si="45"/>
        <v>-</v>
      </c>
      <c r="Q108" s="95"/>
    </row>
    <row r="109" spans="1:17" ht="25.5" hidden="1" outlineLevel="2">
      <c r="A109" s="29"/>
      <c r="B109" s="3" t="s">
        <v>72</v>
      </c>
      <c r="C109" s="6">
        <f t="shared" si="46"/>
        <v>157.6</v>
      </c>
      <c r="D109" s="6">
        <v>157.6</v>
      </c>
      <c r="E109" s="40"/>
      <c r="F109" s="40"/>
      <c r="G109" s="40"/>
      <c r="H109" s="6">
        <f t="shared" si="47"/>
        <v>0</v>
      </c>
      <c r="I109" s="40">
        <v>0</v>
      </c>
      <c r="J109" s="40"/>
      <c r="K109" s="40"/>
      <c r="L109" s="40"/>
      <c r="M109" s="40">
        <f t="shared" si="42"/>
        <v>0</v>
      </c>
      <c r="N109" s="40">
        <f t="shared" si="43"/>
        <v>0</v>
      </c>
      <c r="O109" s="40" t="str">
        <f t="shared" si="44"/>
        <v>-</v>
      </c>
      <c r="P109" s="40" t="str">
        <f t="shared" si="45"/>
        <v>-</v>
      </c>
      <c r="Q109" s="95"/>
    </row>
    <row r="110" spans="1:17" ht="25.5" hidden="1" outlineLevel="2">
      <c r="A110" s="29"/>
      <c r="B110" s="3" t="s">
        <v>97</v>
      </c>
      <c r="C110" s="6">
        <f t="shared" si="46"/>
        <v>500</v>
      </c>
      <c r="D110" s="6"/>
      <c r="E110" s="6">
        <v>500</v>
      </c>
      <c r="F110" s="40"/>
      <c r="G110" s="40"/>
      <c r="H110" s="6">
        <f t="shared" si="47"/>
        <v>0</v>
      </c>
      <c r="I110" s="40"/>
      <c r="J110" s="40">
        <v>0</v>
      </c>
      <c r="K110" s="40"/>
      <c r="L110" s="40"/>
      <c r="M110" s="40">
        <f t="shared" si="42"/>
        <v>0</v>
      </c>
      <c r="N110" s="40" t="str">
        <f t="shared" si="43"/>
        <v>-</v>
      </c>
      <c r="O110" s="40">
        <f t="shared" si="44"/>
        <v>0</v>
      </c>
      <c r="P110" s="40" t="str">
        <f t="shared" si="45"/>
        <v>-</v>
      </c>
      <c r="Q110" s="95"/>
    </row>
    <row r="111" spans="1:17" s="11" customFormat="1" ht="25.5" outlineLevel="1" collapsed="1">
      <c r="A111" s="53"/>
      <c r="B111" s="180" t="s">
        <v>98</v>
      </c>
      <c r="C111" s="10">
        <f t="shared" si="46"/>
        <v>26326</v>
      </c>
      <c r="D111" s="10">
        <f>SUM(D112:D113)</f>
        <v>15510.5</v>
      </c>
      <c r="E111" s="10">
        <f t="shared" ref="E111:L111" si="49">SUM(E112:E113)</f>
        <v>200</v>
      </c>
      <c r="F111" s="10">
        <f t="shared" si="49"/>
        <v>0</v>
      </c>
      <c r="G111" s="10">
        <f t="shared" si="49"/>
        <v>10615.5</v>
      </c>
      <c r="H111" s="10">
        <f t="shared" si="47"/>
        <v>3671.2</v>
      </c>
      <c r="I111" s="10">
        <f t="shared" si="49"/>
        <v>3671.2</v>
      </c>
      <c r="J111" s="10">
        <f t="shared" si="49"/>
        <v>0</v>
      </c>
      <c r="K111" s="10">
        <f t="shared" si="49"/>
        <v>0</v>
      </c>
      <c r="L111" s="10">
        <f t="shared" si="49"/>
        <v>0</v>
      </c>
      <c r="M111" s="42">
        <f t="shared" si="42"/>
        <v>13.945149282078553</v>
      </c>
      <c r="N111" s="42">
        <f t="shared" si="43"/>
        <v>23.669127365333161</v>
      </c>
      <c r="O111" s="42">
        <f t="shared" si="44"/>
        <v>0</v>
      </c>
      <c r="P111" s="42" t="str">
        <f t="shared" si="45"/>
        <v>-</v>
      </c>
      <c r="Q111" s="95"/>
    </row>
    <row r="112" spans="1:17" ht="25.5" hidden="1" outlineLevel="2">
      <c r="A112" s="45"/>
      <c r="B112" s="3" t="s">
        <v>85</v>
      </c>
      <c r="C112" s="6">
        <f t="shared" si="46"/>
        <v>26126</v>
      </c>
      <c r="D112" s="6">
        <v>15510.5</v>
      </c>
      <c r="E112" s="40"/>
      <c r="F112" s="40"/>
      <c r="G112" s="6">
        <v>10615.5</v>
      </c>
      <c r="H112" s="6">
        <f t="shared" si="47"/>
        <v>3671.2</v>
      </c>
      <c r="I112" s="40">
        <v>3671.2</v>
      </c>
      <c r="J112" s="40"/>
      <c r="K112" s="40"/>
      <c r="L112" s="40"/>
      <c r="M112" s="40">
        <f t="shared" si="42"/>
        <v>14.051902319528439</v>
      </c>
      <c r="N112" s="40">
        <f t="shared" si="43"/>
        <v>23.669127365333161</v>
      </c>
      <c r="O112" s="40" t="str">
        <f t="shared" si="44"/>
        <v>-</v>
      </c>
      <c r="P112" s="40" t="str">
        <f t="shared" si="45"/>
        <v>-</v>
      </c>
      <c r="Q112" s="95"/>
    </row>
    <row r="113" spans="1:33" ht="25.5" hidden="1" outlineLevel="2">
      <c r="A113" s="29"/>
      <c r="B113" s="3" t="s">
        <v>99</v>
      </c>
      <c r="C113" s="6">
        <f t="shared" si="46"/>
        <v>200</v>
      </c>
      <c r="D113" s="6"/>
      <c r="E113" s="6">
        <v>200</v>
      </c>
      <c r="F113" s="40"/>
      <c r="G113" s="40"/>
      <c r="H113" s="6">
        <f t="shared" si="47"/>
        <v>0</v>
      </c>
      <c r="I113" s="40"/>
      <c r="J113" s="40">
        <v>0</v>
      </c>
      <c r="K113" s="40"/>
      <c r="L113" s="40"/>
      <c r="M113" s="40">
        <f t="shared" si="42"/>
        <v>0</v>
      </c>
      <c r="N113" s="40" t="str">
        <f t="shared" si="43"/>
        <v>-</v>
      </c>
      <c r="O113" s="40">
        <f t="shared" si="44"/>
        <v>0</v>
      </c>
      <c r="P113" s="40" t="str">
        <f t="shared" si="45"/>
        <v>-</v>
      </c>
      <c r="Q113" s="95"/>
    </row>
    <row r="114" spans="1:33" s="11" customFormat="1" ht="30" outlineLevel="1" collapsed="1">
      <c r="A114" s="52"/>
      <c r="B114" s="51" t="s">
        <v>100</v>
      </c>
      <c r="C114" s="10">
        <f t="shared" si="46"/>
        <v>28282.5</v>
      </c>
      <c r="D114" s="10">
        <f>D115</f>
        <v>28282.5</v>
      </c>
      <c r="E114" s="10">
        <f t="shared" ref="E114:L114" si="50">E115</f>
        <v>0</v>
      </c>
      <c r="F114" s="10">
        <f t="shared" si="50"/>
        <v>0</v>
      </c>
      <c r="G114" s="10">
        <f t="shared" si="50"/>
        <v>0</v>
      </c>
      <c r="H114" s="10">
        <f t="shared" si="47"/>
        <v>2549.5</v>
      </c>
      <c r="I114" s="10">
        <f t="shared" si="50"/>
        <v>2549.5</v>
      </c>
      <c r="J114" s="10">
        <f t="shared" si="50"/>
        <v>0</v>
      </c>
      <c r="K114" s="10">
        <f t="shared" si="50"/>
        <v>0</v>
      </c>
      <c r="L114" s="10">
        <f t="shared" si="50"/>
        <v>0</v>
      </c>
      <c r="M114" s="42">
        <f t="shared" si="42"/>
        <v>9.0144082029523549</v>
      </c>
      <c r="N114" s="42">
        <f t="shared" si="43"/>
        <v>9.0144082029523549</v>
      </c>
      <c r="O114" s="42" t="str">
        <f t="shared" si="44"/>
        <v>-</v>
      </c>
      <c r="P114" s="42" t="str">
        <f t="shared" si="45"/>
        <v>-</v>
      </c>
      <c r="Q114" s="95" t="s">
        <v>388</v>
      </c>
    </row>
    <row r="115" spans="1:33" ht="25.5" hidden="1" outlineLevel="2">
      <c r="A115" s="29"/>
      <c r="B115" s="3" t="s">
        <v>101</v>
      </c>
      <c r="C115" s="6">
        <f t="shared" si="46"/>
        <v>28282.5</v>
      </c>
      <c r="D115" s="6">
        <v>28282.5</v>
      </c>
      <c r="E115" s="40"/>
      <c r="F115" s="40"/>
      <c r="G115" s="40"/>
      <c r="H115" s="6">
        <f t="shared" si="47"/>
        <v>2549.5</v>
      </c>
      <c r="I115" s="40">
        <v>2549.5</v>
      </c>
      <c r="J115" s="40"/>
      <c r="K115" s="40"/>
      <c r="L115" s="40"/>
      <c r="M115" s="40">
        <f t="shared" si="42"/>
        <v>9.0144082029523549</v>
      </c>
      <c r="N115" s="40">
        <f t="shared" si="43"/>
        <v>9.0144082029523549</v>
      </c>
      <c r="O115" s="40" t="str">
        <f t="shared" si="44"/>
        <v>-</v>
      </c>
      <c r="P115" s="40" t="str">
        <f t="shared" si="45"/>
        <v>-</v>
      </c>
      <c r="Q115" s="95"/>
    </row>
    <row r="116" spans="1:33" s="11" customFormat="1" ht="63.75" customHeight="1" outlineLevel="1" collapsed="1">
      <c r="A116" s="52"/>
      <c r="B116" s="51" t="s">
        <v>102</v>
      </c>
      <c r="C116" s="10">
        <f t="shared" si="46"/>
        <v>432.5</v>
      </c>
      <c r="D116" s="10">
        <f>SUM(D117:D119)</f>
        <v>432.5</v>
      </c>
      <c r="E116" s="10">
        <f t="shared" ref="E116:L116" si="51">SUM(E117:E119)</f>
        <v>0</v>
      </c>
      <c r="F116" s="10">
        <f t="shared" si="51"/>
        <v>0</v>
      </c>
      <c r="G116" s="10">
        <f t="shared" si="51"/>
        <v>0</v>
      </c>
      <c r="H116" s="10">
        <f t="shared" si="47"/>
        <v>36</v>
      </c>
      <c r="I116" s="10">
        <f t="shared" si="51"/>
        <v>36</v>
      </c>
      <c r="J116" s="10">
        <f t="shared" si="51"/>
        <v>0</v>
      </c>
      <c r="K116" s="10">
        <f t="shared" si="51"/>
        <v>0</v>
      </c>
      <c r="L116" s="10">
        <f t="shared" si="51"/>
        <v>0</v>
      </c>
      <c r="M116" s="42">
        <f t="shared" si="42"/>
        <v>8.3236994219653173</v>
      </c>
      <c r="N116" s="42">
        <f t="shared" si="43"/>
        <v>8.3236994219653173</v>
      </c>
      <c r="O116" s="42" t="str">
        <f t="shared" si="44"/>
        <v>-</v>
      </c>
      <c r="P116" s="42" t="str">
        <f t="shared" si="45"/>
        <v>-</v>
      </c>
      <c r="Q116" s="95" t="s">
        <v>389</v>
      </c>
    </row>
    <row r="117" spans="1:33" ht="51" hidden="1" outlineLevel="2">
      <c r="A117" s="45"/>
      <c r="B117" s="3" t="s">
        <v>103</v>
      </c>
      <c r="C117" s="6">
        <f t="shared" si="46"/>
        <v>36</v>
      </c>
      <c r="D117" s="6">
        <v>36</v>
      </c>
      <c r="E117" s="40"/>
      <c r="F117" s="40"/>
      <c r="G117" s="40"/>
      <c r="H117" s="6">
        <f t="shared" si="47"/>
        <v>36</v>
      </c>
      <c r="I117" s="40">
        <v>36</v>
      </c>
      <c r="J117" s="40"/>
      <c r="K117" s="40"/>
      <c r="L117" s="40"/>
      <c r="M117" s="40">
        <f t="shared" si="42"/>
        <v>100</v>
      </c>
      <c r="N117" s="40">
        <f t="shared" si="43"/>
        <v>100</v>
      </c>
      <c r="O117" s="40" t="str">
        <f t="shared" si="44"/>
        <v>-</v>
      </c>
      <c r="P117" s="40" t="str">
        <f t="shared" si="45"/>
        <v>-</v>
      </c>
      <c r="Q117" s="95"/>
    </row>
    <row r="118" spans="1:33" ht="25.5" hidden="1" outlineLevel="2">
      <c r="A118" s="45"/>
      <c r="B118" s="3" t="s">
        <v>104</v>
      </c>
      <c r="C118" s="6">
        <f t="shared" si="46"/>
        <v>95</v>
      </c>
      <c r="D118" s="6">
        <v>95</v>
      </c>
      <c r="E118" s="40"/>
      <c r="F118" s="40"/>
      <c r="G118" s="40"/>
      <c r="H118" s="6">
        <f t="shared" si="47"/>
        <v>0</v>
      </c>
      <c r="I118" s="40">
        <v>0</v>
      </c>
      <c r="J118" s="40"/>
      <c r="K118" s="40"/>
      <c r="L118" s="40"/>
      <c r="M118" s="40">
        <f t="shared" si="42"/>
        <v>0</v>
      </c>
      <c r="N118" s="40">
        <f t="shared" si="43"/>
        <v>0</v>
      </c>
      <c r="O118" s="40" t="str">
        <f t="shared" si="44"/>
        <v>-</v>
      </c>
      <c r="P118" s="40" t="str">
        <f t="shared" si="45"/>
        <v>-</v>
      </c>
      <c r="Q118" s="95"/>
    </row>
    <row r="119" spans="1:33" ht="42" hidden="1" customHeight="1" outlineLevel="2">
      <c r="A119" s="45"/>
      <c r="B119" s="3" t="s">
        <v>105</v>
      </c>
      <c r="C119" s="6">
        <f t="shared" si="46"/>
        <v>301.5</v>
      </c>
      <c r="D119" s="6">
        <v>301.5</v>
      </c>
      <c r="E119" s="40"/>
      <c r="F119" s="40"/>
      <c r="G119" s="40"/>
      <c r="H119" s="6">
        <f t="shared" si="47"/>
        <v>0</v>
      </c>
      <c r="I119" s="40">
        <v>0</v>
      </c>
      <c r="J119" s="40"/>
      <c r="K119" s="40"/>
      <c r="L119" s="40"/>
      <c r="M119" s="40">
        <f t="shared" si="42"/>
        <v>0</v>
      </c>
      <c r="N119" s="40">
        <f t="shared" si="43"/>
        <v>0</v>
      </c>
      <c r="O119" s="40" t="str">
        <f t="shared" si="44"/>
        <v>-</v>
      </c>
      <c r="P119" s="40" t="str">
        <f t="shared" si="45"/>
        <v>-</v>
      </c>
      <c r="Q119" s="95"/>
    </row>
    <row r="120" spans="1:33" s="94" customFormat="1" ht="54">
      <c r="A120" s="87">
        <v>6</v>
      </c>
      <c r="B120" s="179" t="s">
        <v>142</v>
      </c>
      <c r="C120" s="93">
        <f>SUM(D120:G120)</f>
        <v>270249.7</v>
      </c>
      <c r="D120" s="89">
        <f>D121+D133+D144+D161+D163</f>
        <v>140867.90000000002</v>
      </c>
      <c r="E120" s="89">
        <f t="shared" ref="E120:L120" si="52">E121+E133+E144+E161+E163</f>
        <v>115328.79999999999</v>
      </c>
      <c r="F120" s="89">
        <f t="shared" si="52"/>
        <v>0</v>
      </c>
      <c r="G120" s="89">
        <f t="shared" si="52"/>
        <v>14053</v>
      </c>
      <c r="H120" s="93">
        <f>SUM(I120:L120)</f>
        <v>61369.400000000009</v>
      </c>
      <c r="I120" s="89">
        <f t="shared" si="52"/>
        <v>49528.600000000006</v>
      </c>
      <c r="J120" s="89">
        <f t="shared" si="52"/>
        <v>8069.8</v>
      </c>
      <c r="K120" s="89">
        <f t="shared" si="52"/>
        <v>0</v>
      </c>
      <c r="L120" s="89">
        <f t="shared" si="52"/>
        <v>3771</v>
      </c>
      <c r="M120" s="89">
        <f t="shared" si="42"/>
        <v>22.708406336806298</v>
      </c>
      <c r="N120" s="89">
        <f t="shared" si="43"/>
        <v>35.159606979304726</v>
      </c>
      <c r="O120" s="89">
        <f t="shared" si="44"/>
        <v>6.9972114510859402</v>
      </c>
      <c r="P120" s="89" t="str">
        <f t="shared" si="45"/>
        <v>-</v>
      </c>
      <c r="Q120" s="110"/>
    </row>
    <row r="121" spans="1:33" ht="45" outlineLevel="1" collapsed="1">
      <c r="A121" s="51"/>
      <c r="B121" s="51" t="s">
        <v>107</v>
      </c>
      <c r="C121" s="10">
        <f>SUM(D121:G121)</f>
        <v>117800.1</v>
      </c>
      <c r="D121" s="10">
        <f>SUM(D122:D132)-D129-D130</f>
        <v>103507.1</v>
      </c>
      <c r="E121" s="10">
        <f t="shared" ref="E121:G121" si="53">SUM(E122:E132)-E129-E130</f>
        <v>240</v>
      </c>
      <c r="F121" s="10">
        <f t="shared" si="53"/>
        <v>0</v>
      </c>
      <c r="G121" s="10">
        <f t="shared" si="53"/>
        <v>14053</v>
      </c>
      <c r="H121" s="10">
        <f>SUM(I121:L121)</f>
        <v>47252.3</v>
      </c>
      <c r="I121" s="10">
        <f>SUM(I122:I132)-I129-I130</f>
        <v>43481.3</v>
      </c>
      <c r="J121" s="10">
        <f t="shared" ref="J121" si="54">SUM(J122:J132)-J129-J130</f>
        <v>0</v>
      </c>
      <c r="K121" s="10">
        <f t="shared" ref="K121" si="55">SUM(K122:K132)-K129-K130</f>
        <v>0</v>
      </c>
      <c r="L121" s="10">
        <f t="shared" ref="L121" si="56">SUM(L122:L132)-L129-L130</f>
        <v>3771</v>
      </c>
      <c r="M121" s="10">
        <f t="shared" si="42"/>
        <v>40.11227494713502</v>
      </c>
      <c r="N121" s="10">
        <f t="shared" si="43"/>
        <v>42.008036163702776</v>
      </c>
      <c r="O121" s="10">
        <f t="shared" si="44"/>
        <v>0</v>
      </c>
      <c r="P121" s="10" t="str">
        <f t="shared" si="45"/>
        <v>-</v>
      </c>
      <c r="Q121" s="95" t="s">
        <v>518</v>
      </c>
      <c r="R121"/>
      <c r="S121"/>
      <c r="T121"/>
      <c r="U121"/>
      <c r="V121"/>
      <c r="W121"/>
      <c r="X121"/>
      <c r="Y121"/>
      <c r="Z121"/>
      <c r="AA121"/>
      <c r="AB121"/>
      <c r="AC121"/>
      <c r="AD121"/>
      <c r="AE121"/>
      <c r="AF121"/>
      <c r="AG121"/>
    </row>
    <row r="122" spans="1:33" ht="38.25" hidden="1" outlineLevel="2">
      <c r="A122" s="55"/>
      <c r="B122" s="3" t="s">
        <v>108</v>
      </c>
      <c r="C122" s="59">
        <f>SUM(D122:G122)</f>
        <v>5000</v>
      </c>
      <c r="D122" s="59">
        <v>5000</v>
      </c>
      <c r="E122" s="6"/>
      <c r="F122" s="6"/>
      <c r="G122" s="7"/>
      <c r="H122" s="6">
        <f t="shared" ref="H122:H132" si="57">SUM(I122:L122)</f>
        <v>3708.1</v>
      </c>
      <c r="I122" s="40">
        <v>3708.1</v>
      </c>
      <c r="J122" s="40"/>
      <c r="K122" s="40"/>
      <c r="L122" s="40"/>
      <c r="M122" s="40">
        <f t="shared" si="42"/>
        <v>74.161999999999992</v>
      </c>
      <c r="N122" s="40">
        <f t="shared" si="43"/>
        <v>74.161999999999992</v>
      </c>
      <c r="O122" s="40" t="str">
        <f t="shared" si="44"/>
        <v>-</v>
      </c>
      <c r="P122" s="40" t="str">
        <f t="shared" si="45"/>
        <v>-</v>
      </c>
      <c r="Q122" s="95" t="s">
        <v>292</v>
      </c>
    </row>
    <row r="123" spans="1:33" hidden="1" outlineLevel="2">
      <c r="A123" s="55"/>
      <c r="B123" s="3" t="s">
        <v>109</v>
      </c>
      <c r="C123" s="59">
        <f t="shared" ref="C123:C132" si="58">SUM(D123:G123)</f>
        <v>200</v>
      </c>
      <c r="D123" s="59">
        <v>200</v>
      </c>
      <c r="E123" s="6"/>
      <c r="F123" s="6"/>
      <c r="G123" s="7"/>
      <c r="H123" s="6">
        <f t="shared" si="57"/>
        <v>0</v>
      </c>
      <c r="I123" s="40"/>
      <c r="J123" s="40"/>
      <c r="K123" s="40"/>
      <c r="L123" s="40"/>
      <c r="M123" s="40">
        <f t="shared" si="42"/>
        <v>0</v>
      </c>
      <c r="N123" s="40">
        <f t="shared" si="43"/>
        <v>0</v>
      </c>
      <c r="O123" s="40" t="str">
        <f t="shared" si="44"/>
        <v>-</v>
      </c>
      <c r="P123" s="40" t="str">
        <f t="shared" si="45"/>
        <v>-</v>
      </c>
      <c r="Q123" s="95" t="s">
        <v>293</v>
      </c>
    </row>
    <row r="124" spans="1:33" ht="51" hidden="1" outlineLevel="2">
      <c r="A124" s="55"/>
      <c r="B124" s="3" t="s">
        <v>110</v>
      </c>
      <c r="C124" s="59">
        <f t="shared" si="58"/>
        <v>55618.9</v>
      </c>
      <c r="D124" s="59">
        <v>51726.9</v>
      </c>
      <c r="E124" s="59">
        <v>240</v>
      </c>
      <c r="F124" s="6"/>
      <c r="G124" s="7">
        <v>3652</v>
      </c>
      <c r="H124" s="6">
        <f t="shared" si="57"/>
        <v>24580.1</v>
      </c>
      <c r="I124" s="40">
        <v>22713.5</v>
      </c>
      <c r="J124" s="40"/>
      <c r="K124" s="40"/>
      <c r="L124" s="40">
        <v>1866.6</v>
      </c>
      <c r="M124" s="40">
        <f t="shared" si="42"/>
        <v>44.193790240367932</v>
      </c>
      <c r="N124" s="40">
        <f t="shared" si="43"/>
        <v>43.910421850139869</v>
      </c>
      <c r="O124" s="40">
        <f t="shared" si="44"/>
        <v>0</v>
      </c>
      <c r="P124" s="40" t="str">
        <f t="shared" si="45"/>
        <v>-</v>
      </c>
      <c r="Q124" s="95" t="s">
        <v>294</v>
      </c>
    </row>
    <row r="125" spans="1:33" ht="55.5" hidden="1" customHeight="1" outlineLevel="2">
      <c r="A125" s="55"/>
      <c r="B125" s="3" t="s">
        <v>143</v>
      </c>
      <c r="C125" s="59">
        <f t="shared" si="58"/>
        <v>22793.1</v>
      </c>
      <c r="D125" s="59">
        <v>12472.1</v>
      </c>
      <c r="E125" s="6"/>
      <c r="F125" s="6"/>
      <c r="G125" s="59">
        <v>10321</v>
      </c>
      <c r="H125" s="6">
        <f t="shared" si="57"/>
        <v>7985.6</v>
      </c>
      <c r="I125" s="40">
        <v>6163.5</v>
      </c>
      <c r="J125" s="40"/>
      <c r="K125" s="40"/>
      <c r="L125" s="40">
        <v>1822.1</v>
      </c>
      <c r="M125" s="40">
        <f t="shared" si="42"/>
        <v>35.035164150554337</v>
      </c>
      <c r="N125" s="40">
        <f t="shared" si="43"/>
        <v>49.41830164928119</v>
      </c>
      <c r="O125" s="40" t="str">
        <f t="shared" si="44"/>
        <v>-</v>
      </c>
      <c r="P125" s="40" t="str">
        <f t="shared" si="45"/>
        <v>-</v>
      </c>
      <c r="Q125" s="95" t="s">
        <v>294</v>
      </c>
    </row>
    <row r="126" spans="1:33" ht="55.5" hidden="1" customHeight="1" outlineLevel="2">
      <c r="A126" s="55"/>
      <c r="B126" s="3" t="s">
        <v>144</v>
      </c>
      <c r="C126" s="59">
        <f t="shared" si="58"/>
        <v>9116.6</v>
      </c>
      <c r="D126" s="59">
        <v>9036.6</v>
      </c>
      <c r="E126" s="6"/>
      <c r="F126" s="6"/>
      <c r="G126" s="7">
        <v>80</v>
      </c>
      <c r="H126" s="6">
        <f t="shared" si="57"/>
        <v>4587.7</v>
      </c>
      <c r="I126" s="40">
        <v>4505.3999999999996</v>
      </c>
      <c r="J126" s="40"/>
      <c r="K126" s="40"/>
      <c r="L126" s="40">
        <v>82.3</v>
      </c>
      <c r="M126" s="40">
        <f t="shared" si="42"/>
        <v>50.32248864708334</v>
      </c>
      <c r="N126" s="40">
        <f t="shared" si="43"/>
        <v>49.857247194741376</v>
      </c>
      <c r="O126" s="40" t="str">
        <f t="shared" si="44"/>
        <v>-</v>
      </c>
      <c r="P126" s="40" t="str">
        <f t="shared" si="45"/>
        <v>-</v>
      </c>
      <c r="Q126" s="95" t="s">
        <v>294</v>
      </c>
    </row>
    <row r="127" spans="1:33" ht="76.5" hidden="1" customHeight="1" outlineLevel="2">
      <c r="A127" s="55"/>
      <c r="B127" s="3" t="s">
        <v>145</v>
      </c>
      <c r="C127" s="59">
        <f t="shared" si="58"/>
        <v>13111.5</v>
      </c>
      <c r="D127" s="59">
        <v>13111.5</v>
      </c>
      <c r="E127" s="6"/>
      <c r="F127" s="6"/>
      <c r="G127" s="7"/>
      <c r="H127" s="6">
        <f t="shared" si="57"/>
        <v>6289.8</v>
      </c>
      <c r="I127" s="40">
        <v>6289.8</v>
      </c>
      <c r="J127" s="40"/>
      <c r="K127" s="40"/>
      <c r="L127" s="40"/>
      <c r="M127" s="40">
        <f t="shared" si="42"/>
        <v>47.971627960187625</v>
      </c>
      <c r="N127" s="40">
        <f t="shared" si="43"/>
        <v>47.971627960187625</v>
      </c>
      <c r="O127" s="40" t="str">
        <f t="shared" si="44"/>
        <v>-</v>
      </c>
      <c r="P127" s="40" t="str">
        <f t="shared" si="45"/>
        <v>-</v>
      </c>
      <c r="Q127" s="95" t="s">
        <v>294</v>
      </c>
    </row>
    <row r="128" spans="1:33" ht="25.5" hidden="1" outlineLevel="2">
      <c r="A128" s="55"/>
      <c r="B128" s="3" t="s">
        <v>111</v>
      </c>
      <c r="C128" s="59">
        <f t="shared" si="58"/>
        <v>2400</v>
      </c>
      <c r="D128" s="59">
        <f>D129+D130</f>
        <v>2400</v>
      </c>
      <c r="E128" s="59">
        <f t="shared" ref="E128:G128" si="59">E129+E130</f>
        <v>0</v>
      </c>
      <c r="F128" s="59">
        <f t="shared" si="59"/>
        <v>0</v>
      </c>
      <c r="G128" s="59">
        <f t="shared" si="59"/>
        <v>0</v>
      </c>
      <c r="H128" s="6">
        <f t="shared" si="57"/>
        <v>9</v>
      </c>
      <c r="I128" s="59">
        <f t="shared" ref="I128" si="60">I129+I130</f>
        <v>9</v>
      </c>
      <c r="J128" s="59">
        <f t="shared" ref="J128" si="61">J129+J130</f>
        <v>0</v>
      </c>
      <c r="K128" s="59">
        <f t="shared" ref="K128" si="62">K129+K130</f>
        <v>0</v>
      </c>
      <c r="L128" s="59">
        <f t="shared" ref="L128" si="63">L129+L130</f>
        <v>0</v>
      </c>
      <c r="M128" s="59">
        <f t="shared" si="42"/>
        <v>0.375</v>
      </c>
      <c r="N128" s="59">
        <f t="shared" si="43"/>
        <v>0.375</v>
      </c>
      <c r="O128" s="59" t="str">
        <f t="shared" si="44"/>
        <v>-</v>
      </c>
      <c r="P128" s="59" t="str">
        <f t="shared" si="45"/>
        <v>-</v>
      </c>
      <c r="Q128" s="95" t="s">
        <v>293</v>
      </c>
    </row>
    <row r="129" spans="1:17" hidden="1" outlineLevel="3">
      <c r="A129" s="55"/>
      <c r="B129" s="58" t="s">
        <v>112</v>
      </c>
      <c r="C129" s="59">
        <f t="shared" si="58"/>
        <v>2000</v>
      </c>
      <c r="D129" s="59">
        <v>2000</v>
      </c>
      <c r="E129" s="6"/>
      <c r="F129" s="6"/>
      <c r="G129" s="7"/>
      <c r="H129" s="6">
        <f t="shared" si="57"/>
        <v>0</v>
      </c>
      <c r="I129" s="40"/>
      <c r="J129" s="40"/>
      <c r="K129" s="40"/>
      <c r="L129" s="40"/>
      <c r="M129" s="40">
        <f t="shared" si="42"/>
        <v>0</v>
      </c>
      <c r="N129" s="40">
        <f t="shared" si="43"/>
        <v>0</v>
      </c>
      <c r="O129" s="40" t="str">
        <f t="shared" si="44"/>
        <v>-</v>
      </c>
      <c r="P129" s="40" t="str">
        <f t="shared" si="45"/>
        <v>-</v>
      </c>
      <c r="Q129" s="95"/>
    </row>
    <row r="130" spans="1:17" hidden="1" outlineLevel="3">
      <c r="A130" s="55"/>
      <c r="B130" s="58" t="s">
        <v>113</v>
      </c>
      <c r="C130" s="59">
        <f t="shared" si="58"/>
        <v>400</v>
      </c>
      <c r="D130" s="59">
        <v>400</v>
      </c>
      <c r="E130" s="6"/>
      <c r="F130" s="6"/>
      <c r="G130" s="7"/>
      <c r="H130" s="6">
        <f t="shared" si="57"/>
        <v>9</v>
      </c>
      <c r="I130" s="40">
        <v>9</v>
      </c>
      <c r="J130" s="40"/>
      <c r="K130" s="40"/>
      <c r="L130" s="40"/>
      <c r="M130" s="40">
        <f t="shared" si="42"/>
        <v>2.25</v>
      </c>
      <c r="N130" s="40">
        <f t="shared" si="43"/>
        <v>2.25</v>
      </c>
      <c r="O130" s="40" t="str">
        <f t="shared" si="44"/>
        <v>-</v>
      </c>
      <c r="P130" s="40" t="str">
        <f t="shared" si="45"/>
        <v>-</v>
      </c>
      <c r="Q130" s="95"/>
    </row>
    <row r="131" spans="1:17" ht="38.25" hidden="1" outlineLevel="2">
      <c r="A131" s="55"/>
      <c r="B131" s="3" t="s">
        <v>146</v>
      </c>
      <c r="C131" s="59">
        <f t="shared" si="58"/>
        <v>1000</v>
      </c>
      <c r="D131" s="59">
        <v>1000</v>
      </c>
      <c r="E131" s="6"/>
      <c r="F131" s="6"/>
      <c r="G131" s="7"/>
      <c r="H131" s="6">
        <f t="shared" si="57"/>
        <v>92</v>
      </c>
      <c r="I131" s="40">
        <v>92</v>
      </c>
      <c r="J131" s="40"/>
      <c r="K131" s="40"/>
      <c r="L131" s="40"/>
      <c r="M131" s="40">
        <f t="shared" si="42"/>
        <v>9.1999999999999993</v>
      </c>
      <c r="N131" s="40">
        <f t="shared" si="43"/>
        <v>9.1999999999999993</v>
      </c>
      <c r="O131" s="40" t="str">
        <f t="shared" si="44"/>
        <v>-</v>
      </c>
      <c r="P131" s="40" t="str">
        <f t="shared" si="45"/>
        <v>-</v>
      </c>
      <c r="Q131" s="95" t="s">
        <v>293</v>
      </c>
    </row>
    <row r="132" spans="1:17" ht="60" hidden="1" outlineLevel="2">
      <c r="A132" s="55"/>
      <c r="B132" s="3" t="s">
        <v>147</v>
      </c>
      <c r="C132" s="59">
        <f t="shared" si="58"/>
        <v>8560</v>
      </c>
      <c r="D132" s="92">
        <v>8560</v>
      </c>
      <c r="E132" s="6"/>
      <c r="F132" s="6"/>
      <c r="G132" s="7"/>
      <c r="H132" s="6">
        <f t="shared" si="57"/>
        <v>0</v>
      </c>
      <c r="I132" s="40"/>
      <c r="J132" s="40"/>
      <c r="K132" s="40"/>
      <c r="L132" s="40"/>
      <c r="M132" s="40">
        <f t="shared" si="42"/>
        <v>0</v>
      </c>
      <c r="N132" s="40">
        <f t="shared" si="43"/>
        <v>0</v>
      </c>
      <c r="O132" s="40" t="str">
        <f t="shared" si="44"/>
        <v>-</v>
      </c>
      <c r="P132" s="40" t="str">
        <f t="shared" si="45"/>
        <v>-</v>
      </c>
      <c r="Q132" s="95" t="s">
        <v>295</v>
      </c>
    </row>
    <row r="133" spans="1:17" ht="135" outlineLevel="1" collapsed="1">
      <c r="A133" s="51"/>
      <c r="B133" s="51" t="s">
        <v>114</v>
      </c>
      <c r="C133" s="10">
        <f>SUM(D133:G133)</f>
        <v>20831.400000000001</v>
      </c>
      <c r="D133" s="10">
        <f>SUM(D134:D143)</f>
        <v>14273</v>
      </c>
      <c r="E133" s="10">
        <f t="shared" ref="E133:G133" si="64">SUM(E134:E143)</f>
        <v>6558.4000000000005</v>
      </c>
      <c r="F133" s="10">
        <f t="shared" si="64"/>
        <v>0</v>
      </c>
      <c r="G133" s="10">
        <f t="shared" si="64"/>
        <v>0</v>
      </c>
      <c r="H133" s="10">
        <f>SUM(I133:L133)</f>
        <v>3699.7</v>
      </c>
      <c r="I133" s="10">
        <f>SUM(I134:I143)</f>
        <v>2667</v>
      </c>
      <c r="J133" s="10">
        <f t="shared" ref="J133" si="65">SUM(J134:J143)</f>
        <v>1032.7</v>
      </c>
      <c r="K133" s="10">
        <f t="shared" ref="K133" si="66">SUM(K134:K143)</f>
        <v>0</v>
      </c>
      <c r="L133" s="10">
        <f t="shared" ref="L133" si="67">SUM(L134:L143)</f>
        <v>0</v>
      </c>
      <c r="M133" s="10">
        <f t="shared" si="42"/>
        <v>17.760208147316071</v>
      </c>
      <c r="N133" s="10">
        <f t="shared" si="43"/>
        <v>18.685630210887691</v>
      </c>
      <c r="O133" s="10">
        <f t="shared" si="44"/>
        <v>15.746218589899975</v>
      </c>
      <c r="P133" s="10" t="str">
        <f t="shared" si="45"/>
        <v>-</v>
      </c>
      <c r="Q133" s="47" t="s">
        <v>519</v>
      </c>
    </row>
    <row r="134" spans="1:17" ht="54.75" hidden="1" customHeight="1" outlineLevel="2">
      <c r="A134" s="57"/>
      <c r="B134" s="3" t="s">
        <v>115</v>
      </c>
      <c r="C134" s="59">
        <f>SUM(D134:G134)</f>
        <v>815</v>
      </c>
      <c r="D134" s="59">
        <v>815</v>
      </c>
      <c r="E134" s="6"/>
      <c r="F134" s="6"/>
      <c r="G134" s="7"/>
      <c r="H134" s="6">
        <f>SUM(I134:L134)</f>
        <v>278.2</v>
      </c>
      <c r="I134" s="40">
        <v>278.2</v>
      </c>
      <c r="J134" s="40"/>
      <c r="K134" s="40"/>
      <c r="L134" s="40"/>
      <c r="M134" s="40">
        <f t="shared" si="42"/>
        <v>34.134969325153378</v>
      </c>
      <c r="N134" s="40">
        <f t="shared" si="43"/>
        <v>34.134969325153378</v>
      </c>
      <c r="O134" s="40" t="str">
        <f t="shared" si="44"/>
        <v>-</v>
      </c>
      <c r="P134" s="40" t="str">
        <f t="shared" si="45"/>
        <v>-</v>
      </c>
      <c r="Q134" s="95" t="s">
        <v>296</v>
      </c>
    </row>
    <row r="135" spans="1:17" ht="49.5" hidden="1" customHeight="1" outlineLevel="2">
      <c r="A135" s="57"/>
      <c r="B135" s="3" t="s">
        <v>116</v>
      </c>
      <c r="C135" s="59">
        <f t="shared" ref="C135:C165" si="68">SUM(D135:G135)</f>
        <v>8863.7000000000007</v>
      </c>
      <c r="D135" s="59">
        <v>8863.7000000000007</v>
      </c>
      <c r="E135" s="6"/>
      <c r="F135" s="6"/>
      <c r="G135" s="7"/>
      <c r="H135" s="6">
        <f t="shared" ref="H135:H165" si="69">SUM(I135:L135)</f>
        <v>1532.2</v>
      </c>
      <c r="I135" s="40">
        <v>1532.2</v>
      </c>
      <c r="J135" s="40"/>
      <c r="K135" s="40"/>
      <c r="L135" s="40"/>
      <c r="M135" s="40">
        <f t="shared" ref="M135:M199" si="70">IFERROR(H135/C135*100,"-")</f>
        <v>17.286234868057356</v>
      </c>
      <c r="N135" s="40">
        <f t="shared" ref="N135:N199" si="71">IFERROR(I135/D135*100,"-")</f>
        <v>17.286234868057356</v>
      </c>
      <c r="O135" s="40" t="str">
        <f t="shared" ref="O135:O199" si="72">IFERROR(J135/E135*100,"-")</f>
        <v>-</v>
      </c>
      <c r="P135" s="40" t="str">
        <f t="shared" ref="P135:P199" si="73">IFERROR(K135/F135*100,"-")</f>
        <v>-</v>
      </c>
      <c r="Q135" s="95" t="s">
        <v>294</v>
      </c>
    </row>
    <row r="136" spans="1:17" hidden="1" outlineLevel="2">
      <c r="A136" s="55"/>
      <c r="B136" s="3" t="s">
        <v>117</v>
      </c>
      <c r="C136" s="59">
        <f t="shared" si="68"/>
        <v>9253.6</v>
      </c>
      <c r="D136" s="59">
        <v>3000</v>
      </c>
      <c r="E136" s="59">
        <v>6253.6</v>
      </c>
      <c r="F136" s="6"/>
      <c r="G136" s="7"/>
      <c r="H136" s="6">
        <f t="shared" si="69"/>
        <v>1789.5</v>
      </c>
      <c r="I136" s="40">
        <v>756.8</v>
      </c>
      <c r="J136" s="40">
        <v>1032.7</v>
      </c>
      <c r="K136" s="40"/>
      <c r="L136" s="40"/>
      <c r="M136" s="40">
        <f t="shared" si="70"/>
        <v>19.338419642085242</v>
      </c>
      <c r="N136" s="40">
        <f t="shared" si="71"/>
        <v>25.226666666666663</v>
      </c>
      <c r="O136" s="40">
        <f t="shared" si="72"/>
        <v>16.51368811564539</v>
      </c>
      <c r="P136" s="40" t="str">
        <f t="shared" si="73"/>
        <v>-</v>
      </c>
      <c r="Q136" s="95" t="s">
        <v>297</v>
      </c>
    </row>
    <row r="137" spans="1:17" ht="64.5" hidden="1" customHeight="1" outlineLevel="2">
      <c r="A137" s="55"/>
      <c r="B137" s="3" t="s">
        <v>118</v>
      </c>
      <c r="C137" s="59">
        <f t="shared" si="68"/>
        <v>1000</v>
      </c>
      <c r="D137" s="59">
        <v>1000</v>
      </c>
      <c r="E137" s="6"/>
      <c r="F137" s="6"/>
      <c r="G137" s="7"/>
      <c r="H137" s="6">
        <f t="shared" si="69"/>
        <v>0</v>
      </c>
      <c r="I137" s="40"/>
      <c r="J137" s="40"/>
      <c r="K137" s="40"/>
      <c r="L137" s="40"/>
      <c r="M137" s="40">
        <f t="shared" si="70"/>
        <v>0</v>
      </c>
      <c r="N137" s="40">
        <f t="shared" si="71"/>
        <v>0</v>
      </c>
      <c r="O137" s="40" t="str">
        <f t="shared" si="72"/>
        <v>-</v>
      </c>
      <c r="P137" s="40" t="str">
        <f t="shared" si="73"/>
        <v>-</v>
      </c>
      <c r="Q137" s="95" t="s">
        <v>298</v>
      </c>
    </row>
    <row r="138" spans="1:17" ht="52.5" hidden="1" customHeight="1" outlineLevel="2">
      <c r="A138" s="57"/>
      <c r="B138" s="3" t="s">
        <v>149</v>
      </c>
      <c r="C138" s="59">
        <f t="shared" si="68"/>
        <v>304.8</v>
      </c>
      <c r="D138" s="59"/>
      <c r="E138" s="59">
        <v>304.8</v>
      </c>
      <c r="F138" s="6"/>
      <c r="G138" s="7"/>
      <c r="H138" s="6">
        <f t="shared" si="69"/>
        <v>0</v>
      </c>
      <c r="I138" s="40"/>
      <c r="J138" s="40"/>
      <c r="K138" s="40"/>
      <c r="L138" s="40"/>
      <c r="M138" s="40">
        <f t="shared" si="70"/>
        <v>0</v>
      </c>
      <c r="N138" s="40" t="str">
        <f t="shared" si="71"/>
        <v>-</v>
      </c>
      <c r="O138" s="40">
        <f t="shared" si="72"/>
        <v>0</v>
      </c>
      <c r="P138" s="40" t="str">
        <f t="shared" si="73"/>
        <v>-</v>
      </c>
      <c r="Q138" s="95" t="s">
        <v>299</v>
      </c>
    </row>
    <row r="139" spans="1:17" ht="45" hidden="1" outlineLevel="2">
      <c r="A139" s="55"/>
      <c r="B139" s="3" t="s">
        <v>119</v>
      </c>
      <c r="C139" s="59">
        <f t="shared" si="68"/>
        <v>195</v>
      </c>
      <c r="D139" s="59">
        <v>195</v>
      </c>
      <c r="E139" s="6"/>
      <c r="F139" s="6"/>
      <c r="G139" s="7"/>
      <c r="H139" s="6">
        <f t="shared" si="69"/>
        <v>75</v>
      </c>
      <c r="I139" s="40">
        <v>75</v>
      </c>
      <c r="J139" s="40"/>
      <c r="K139" s="40"/>
      <c r="L139" s="40"/>
      <c r="M139" s="40">
        <f t="shared" si="70"/>
        <v>38.461538461538467</v>
      </c>
      <c r="N139" s="40">
        <f t="shared" si="71"/>
        <v>38.461538461538467</v>
      </c>
      <c r="O139" s="40" t="str">
        <f t="shared" si="72"/>
        <v>-</v>
      </c>
      <c r="P139" s="40" t="str">
        <f t="shared" si="73"/>
        <v>-</v>
      </c>
      <c r="Q139" s="95" t="s">
        <v>300</v>
      </c>
    </row>
    <row r="140" spans="1:17" ht="38.25" hidden="1" outlineLevel="2">
      <c r="A140" s="55"/>
      <c r="B140" s="3" t="s">
        <v>120</v>
      </c>
      <c r="C140" s="59">
        <f t="shared" si="68"/>
        <v>152</v>
      </c>
      <c r="D140" s="59">
        <v>152</v>
      </c>
      <c r="E140" s="6"/>
      <c r="F140" s="6"/>
      <c r="G140" s="7"/>
      <c r="H140" s="6">
        <f t="shared" si="69"/>
        <v>8.9</v>
      </c>
      <c r="I140" s="40">
        <v>8.9</v>
      </c>
      <c r="J140" s="40"/>
      <c r="K140" s="40"/>
      <c r="L140" s="40"/>
      <c r="M140" s="40">
        <f t="shared" si="70"/>
        <v>5.8552631578947372</v>
      </c>
      <c r="N140" s="40">
        <f t="shared" si="71"/>
        <v>5.8552631578947372</v>
      </c>
      <c r="O140" s="40" t="str">
        <f t="shared" si="72"/>
        <v>-</v>
      </c>
      <c r="P140" s="40" t="str">
        <f t="shared" si="73"/>
        <v>-</v>
      </c>
      <c r="Q140" s="95" t="s">
        <v>301</v>
      </c>
    </row>
    <row r="141" spans="1:17" ht="30" hidden="1" outlineLevel="2">
      <c r="A141" s="57"/>
      <c r="B141" s="3" t="s">
        <v>121</v>
      </c>
      <c r="C141" s="59">
        <f t="shared" si="68"/>
        <v>150.30000000000001</v>
      </c>
      <c r="D141" s="59">
        <v>150.30000000000001</v>
      </c>
      <c r="E141" s="6"/>
      <c r="F141" s="6"/>
      <c r="G141" s="7"/>
      <c r="H141" s="6">
        <f t="shared" si="69"/>
        <v>0.9</v>
      </c>
      <c r="I141" s="40">
        <v>0.9</v>
      </c>
      <c r="J141" s="40"/>
      <c r="K141" s="40"/>
      <c r="L141" s="40"/>
      <c r="M141" s="40">
        <f t="shared" si="70"/>
        <v>0.59880239520958078</v>
      </c>
      <c r="N141" s="40">
        <f t="shared" si="71"/>
        <v>0.59880239520958078</v>
      </c>
      <c r="O141" s="40" t="str">
        <f t="shared" si="72"/>
        <v>-</v>
      </c>
      <c r="P141" s="40" t="str">
        <f t="shared" si="73"/>
        <v>-</v>
      </c>
      <c r="Q141" s="95" t="s">
        <v>302</v>
      </c>
    </row>
    <row r="142" spans="1:17" ht="30" hidden="1" outlineLevel="2">
      <c r="A142" s="55"/>
      <c r="B142" s="3" t="s">
        <v>122</v>
      </c>
      <c r="C142" s="59">
        <f t="shared" si="68"/>
        <v>85</v>
      </c>
      <c r="D142" s="59">
        <v>85</v>
      </c>
      <c r="E142" s="6"/>
      <c r="F142" s="6"/>
      <c r="G142" s="7"/>
      <c r="H142" s="6">
        <f t="shared" si="69"/>
        <v>15</v>
      </c>
      <c r="I142" s="40">
        <v>15</v>
      </c>
      <c r="J142" s="40"/>
      <c r="K142" s="40"/>
      <c r="L142" s="40"/>
      <c r="M142" s="40">
        <f t="shared" si="70"/>
        <v>17.647058823529413</v>
      </c>
      <c r="N142" s="40">
        <f t="shared" si="71"/>
        <v>17.647058823529413</v>
      </c>
      <c r="O142" s="40" t="str">
        <f t="shared" si="72"/>
        <v>-</v>
      </c>
      <c r="P142" s="40" t="str">
        <f t="shared" si="73"/>
        <v>-</v>
      </c>
      <c r="Q142" s="95" t="s">
        <v>303</v>
      </c>
    </row>
    <row r="143" spans="1:17" ht="42" hidden="1" customHeight="1" outlineLevel="2">
      <c r="A143" s="57"/>
      <c r="B143" s="3" t="s">
        <v>123</v>
      </c>
      <c r="C143" s="59">
        <f t="shared" si="68"/>
        <v>12</v>
      </c>
      <c r="D143" s="59">
        <v>12</v>
      </c>
      <c r="E143" s="6"/>
      <c r="F143" s="6"/>
      <c r="G143" s="7"/>
      <c r="H143" s="6">
        <f t="shared" si="69"/>
        <v>0</v>
      </c>
      <c r="I143" s="40"/>
      <c r="J143" s="40"/>
      <c r="K143" s="40"/>
      <c r="L143" s="40"/>
      <c r="M143" s="40">
        <f t="shared" si="70"/>
        <v>0</v>
      </c>
      <c r="N143" s="40">
        <f t="shared" si="71"/>
        <v>0</v>
      </c>
      <c r="O143" s="40" t="str">
        <f t="shared" si="72"/>
        <v>-</v>
      </c>
      <c r="P143" s="40" t="str">
        <f t="shared" si="73"/>
        <v>-</v>
      </c>
      <c r="Q143" s="95" t="s">
        <v>304</v>
      </c>
    </row>
    <row r="144" spans="1:17" ht="25.5" outlineLevel="1" collapsed="1">
      <c r="A144" s="51"/>
      <c r="B144" s="51" t="s">
        <v>124</v>
      </c>
      <c r="C144" s="10">
        <f>SUM(D144:G144)</f>
        <v>119013.2</v>
      </c>
      <c r="D144" s="10">
        <f>SUM(D145:D160)-D156-D157-D158</f>
        <v>10482.799999999999</v>
      </c>
      <c r="E144" s="10">
        <f t="shared" ref="E144:G144" si="74">SUM(E145:E160)-E156-E157-E158</f>
        <v>108530.4</v>
      </c>
      <c r="F144" s="10">
        <f t="shared" si="74"/>
        <v>0</v>
      </c>
      <c r="G144" s="10">
        <f t="shared" si="74"/>
        <v>0</v>
      </c>
      <c r="H144" s="10">
        <f>SUM(I144:L144)</f>
        <v>7037.1</v>
      </c>
      <c r="I144" s="10">
        <f>SUM(I145:I160)</f>
        <v>0</v>
      </c>
      <c r="J144" s="10">
        <f t="shared" ref="J144:L144" si="75">SUM(J145:J160)</f>
        <v>7037.1</v>
      </c>
      <c r="K144" s="10">
        <f t="shared" si="75"/>
        <v>0</v>
      </c>
      <c r="L144" s="10">
        <f t="shared" si="75"/>
        <v>0</v>
      </c>
      <c r="M144" s="10">
        <f t="shared" si="70"/>
        <v>5.912873529994993</v>
      </c>
      <c r="N144" s="10">
        <f t="shared" si="71"/>
        <v>0</v>
      </c>
      <c r="O144" s="10">
        <f t="shared" si="72"/>
        <v>6.4839897392804238</v>
      </c>
      <c r="P144" s="10" t="str">
        <f t="shared" si="73"/>
        <v>-</v>
      </c>
      <c r="Q144" s="95"/>
    </row>
    <row r="145" spans="1:17" ht="102.75" hidden="1" customHeight="1" outlineLevel="2">
      <c r="A145" s="55"/>
      <c r="B145" s="3" t="s">
        <v>125</v>
      </c>
      <c r="C145" s="59">
        <f t="shared" si="68"/>
        <v>10792.1</v>
      </c>
      <c r="D145" s="59">
        <v>3512.5</v>
      </c>
      <c r="E145" s="59">
        <v>7279.6</v>
      </c>
      <c r="F145" s="6"/>
      <c r="G145" s="7"/>
      <c r="H145" s="6">
        <f t="shared" si="69"/>
        <v>0</v>
      </c>
      <c r="I145" s="40">
        <v>0</v>
      </c>
      <c r="J145" s="40"/>
      <c r="K145" s="40"/>
      <c r="L145" s="40"/>
      <c r="M145" s="40">
        <f t="shared" si="70"/>
        <v>0</v>
      </c>
      <c r="N145" s="40">
        <f t="shared" si="71"/>
        <v>0</v>
      </c>
      <c r="O145" s="40">
        <f t="shared" si="72"/>
        <v>0</v>
      </c>
      <c r="P145" s="40" t="str">
        <f t="shared" si="73"/>
        <v>-</v>
      </c>
      <c r="Q145" s="95" t="s">
        <v>305</v>
      </c>
    </row>
    <row r="146" spans="1:17" ht="89.25" hidden="1" outlineLevel="2">
      <c r="A146" s="57"/>
      <c r="B146" s="32" t="s">
        <v>126</v>
      </c>
      <c r="C146" s="59">
        <f t="shared" si="68"/>
        <v>485</v>
      </c>
      <c r="D146" s="59">
        <v>485</v>
      </c>
      <c r="E146" s="6"/>
      <c r="F146" s="6"/>
      <c r="G146" s="7"/>
      <c r="H146" s="6">
        <f t="shared" si="69"/>
        <v>0</v>
      </c>
      <c r="I146" s="40">
        <v>0</v>
      </c>
      <c r="J146" s="40"/>
      <c r="K146" s="40"/>
      <c r="L146" s="40"/>
      <c r="M146" s="40">
        <f t="shared" si="70"/>
        <v>0</v>
      </c>
      <c r="N146" s="40">
        <f t="shared" si="71"/>
        <v>0</v>
      </c>
      <c r="O146" s="40" t="str">
        <f t="shared" si="72"/>
        <v>-</v>
      </c>
      <c r="P146" s="40" t="str">
        <f t="shared" si="73"/>
        <v>-</v>
      </c>
      <c r="Q146" s="95" t="s">
        <v>306</v>
      </c>
    </row>
    <row r="147" spans="1:17" ht="67.5" hidden="1" customHeight="1" outlineLevel="2">
      <c r="A147" s="57"/>
      <c r="B147" s="3" t="s">
        <v>127</v>
      </c>
      <c r="C147" s="59">
        <f t="shared" si="68"/>
        <v>80</v>
      </c>
      <c r="D147" s="59">
        <v>80</v>
      </c>
      <c r="E147" s="6"/>
      <c r="F147" s="6"/>
      <c r="G147" s="7"/>
      <c r="H147" s="6">
        <f t="shared" si="69"/>
        <v>0</v>
      </c>
      <c r="I147" s="40">
        <v>0</v>
      </c>
      <c r="J147" s="40"/>
      <c r="K147" s="40"/>
      <c r="L147" s="40"/>
      <c r="M147" s="40">
        <f t="shared" si="70"/>
        <v>0</v>
      </c>
      <c r="N147" s="40">
        <f t="shared" si="71"/>
        <v>0</v>
      </c>
      <c r="O147" s="40" t="str">
        <f t="shared" si="72"/>
        <v>-</v>
      </c>
      <c r="P147" s="40" t="str">
        <f t="shared" si="73"/>
        <v>-</v>
      </c>
      <c r="Q147" s="95" t="s">
        <v>307</v>
      </c>
    </row>
    <row r="148" spans="1:17" ht="63.75" hidden="1" outlineLevel="2">
      <c r="A148" s="57"/>
      <c r="B148" s="32" t="s">
        <v>128</v>
      </c>
      <c r="C148" s="59">
        <f t="shared" si="68"/>
        <v>60</v>
      </c>
      <c r="D148" s="59">
        <v>60</v>
      </c>
      <c r="E148" s="6"/>
      <c r="F148" s="6"/>
      <c r="G148" s="7"/>
      <c r="H148" s="6">
        <f t="shared" si="69"/>
        <v>0</v>
      </c>
      <c r="I148" s="40">
        <v>0</v>
      </c>
      <c r="J148" s="40"/>
      <c r="K148" s="40"/>
      <c r="L148" s="40"/>
      <c r="M148" s="40">
        <f t="shared" si="70"/>
        <v>0</v>
      </c>
      <c r="N148" s="40">
        <f t="shared" si="71"/>
        <v>0</v>
      </c>
      <c r="O148" s="40" t="str">
        <f t="shared" si="72"/>
        <v>-</v>
      </c>
      <c r="P148" s="40" t="str">
        <f t="shared" si="73"/>
        <v>-</v>
      </c>
      <c r="Q148" s="95" t="s">
        <v>307</v>
      </c>
    </row>
    <row r="149" spans="1:17" ht="60" hidden="1" customHeight="1" outlineLevel="2">
      <c r="A149" s="55"/>
      <c r="B149" s="3" t="s">
        <v>129</v>
      </c>
      <c r="C149" s="59">
        <f t="shared" si="68"/>
        <v>409</v>
      </c>
      <c r="D149" s="59">
        <v>283.60000000000002</v>
      </c>
      <c r="E149" s="59">
        <v>125.4</v>
      </c>
      <c r="F149" s="6"/>
      <c r="G149" s="7"/>
      <c r="H149" s="6">
        <f t="shared" si="69"/>
        <v>0</v>
      </c>
      <c r="I149" s="40">
        <v>0</v>
      </c>
      <c r="J149" s="40">
        <v>0</v>
      </c>
      <c r="K149" s="40"/>
      <c r="L149" s="40"/>
      <c r="M149" s="40">
        <f t="shared" si="70"/>
        <v>0</v>
      </c>
      <c r="N149" s="40">
        <f t="shared" si="71"/>
        <v>0</v>
      </c>
      <c r="O149" s="40">
        <f t="shared" si="72"/>
        <v>0</v>
      </c>
      <c r="P149" s="40" t="str">
        <f t="shared" si="73"/>
        <v>-</v>
      </c>
      <c r="Q149" s="95" t="s">
        <v>308</v>
      </c>
    </row>
    <row r="150" spans="1:17" hidden="1" outlineLevel="2">
      <c r="A150" s="55"/>
      <c r="B150" s="3"/>
      <c r="C150" s="59"/>
      <c r="D150" s="59" t="s">
        <v>130</v>
      </c>
      <c r="E150" s="6"/>
      <c r="F150" s="6"/>
      <c r="G150" s="7"/>
      <c r="H150" s="6">
        <f t="shared" si="69"/>
        <v>0</v>
      </c>
      <c r="I150" s="40">
        <v>0</v>
      </c>
      <c r="J150" s="40"/>
      <c r="K150" s="40"/>
      <c r="L150" s="40"/>
      <c r="M150" s="40" t="str">
        <f t="shared" si="70"/>
        <v>-</v>
      </c>
      <c r="N150" s="40" t="str">
        <f t="shared" si="71"/>
        <v>-</v>
      </c>
      <c r="O150" s="40" t="str">
        <f t="shared" si="72"/>
        <v>-</v>
      </c>
      <c r="P150" s="40" t="str">
        <f t="shared" si="73"/>
        <v>-</v>
      </c>
      <c r="Q150" s="95"/>
    </row>
    <row r="151" spans="1:17" ht="60" hidden="1" customHeight="1" outlineLevel="2">
      <c r="A151" s="55"/>
      <c r="B151" s="3" t="s">
        <v>131</v>
      </c>
      <c r="C151" s="59">
        <f t="shared" si="68"/>
        <v>411.1</v>
      </c>
      <c r="D151" s="59">
        <v>285.7</v>
      </c>
      <c r="E151" s="59">
        <v>125.4</v>
      </c>
      <c r="F151" s="6"/>
      <c r="G151" s="7"/>
      <c r="H151" s="6">
        <f t="shared" si="69"/>
        <v>0</v>
      </c>
      <c r="I151" s="40">
        <v>0</v>
      </c>
      <c r="J151" s="40">
        <v>0</v>
      </c>
      <c r="K151" s="40"/>
      <c r="L151" s="40"/>
      <c r="M151" s="40">
        <f t="shared" si="70"/>
        <v>0</v>
      </c>
      <c r="N151" s="40">
        <f t="shared" si="71"/>
        <v>0</v>
      </c>
      <c r="O151" s="40">
        <f t="shared" si="72"/>
        <v>0</v>
      </c>
      <c r="P151" s="40" t="str">
        <f t="shared" si="73"/>
        <v>-</v>
      </c>
      <c r="Q151" s="95" t="s">
        <v>308</v>
      </c>
    </row>
    <row r="152" spans="1:17" hidden="1" outlineLevel="2">
      <c r="A152" s="55"/>
      <c r="B152" s="3"/>
      <c r="C152" s="59"/>
      <c r="D152" s="59" t="s">
        <v>130</v>
      </c>
      <c r="E152" s="6"/>
      <c r="F152" s="6"/>
      <c r="G152" s="7"/>
      <c r="H152" s="6">
        <f t="shared" si="69"/>
        <v>0</v>
      </c>
      <c r="I152" s="40">
        <v>0</v>
      </c>
      <c r="J152" s="40"/>
      <c r="K152" s="40"/>
      <c r="L152" s="40"/>
      <c r="M152" s="40" t="str">
        <f t="shared" si="70"/>
        <v>-</v>
      </c>
      <c r="N152" s="40" t="str">
        <f t="shared" si="71"/>
        <v>-</v>
      </c>
      <c r="O152" s="40" t="str">
        <f t="shared" si="72"/>
        <v>-</v>
      </c>
      <c r="P152" s="40" t="str">
        <f t="shared" si="73"/>
        <v>-</v>
      </c>
      <c r="Q152" s="95"/>
    </row>
    <row r="153" spans="1:17" ht="38.25" hidden="1" outlineLevel="2">
      <c r="A153" s="55"/>
      <c r="B153" s="3" t="s">
        <v>132</v>
      </c>
      <c r="C153" s="59">
        <f t="shared" si="68"/>
        <v>70</v>
      </c>
      <c r="D153" s="59">
        <v>70</v>
      </c>
      <c r="E153" s="6"/>
      <c r="F153" s="6"/>
      <c r="G153" s="7"/>
      <c r="H153" s="6">
        <f t="shared" si="69"/>
        <v>0</v>
      </c>
      <c r="I153" s="40">
        <v>0</v>
      </c>
      <c r="J153" s="40"/>
      <c r="K153" s="40"/>
      <c r="L153" s="40"/>
      <c r="M153" s="40">
        <f t="shared" si="70"/>
        <v>0</v>
      </c>
      <c r="N153" s="40">
        <f t="shared" si="71"/>
        <v>0</v>
      </c>
      <c r="O153" s="40" t="str">
        <f t="shared" si="72"/>
        <v>-</v>
      </c>
      <c r="P153" s="40" t="str">
        <f t="shared" si="73"/>
        <v>-</v>
      </c>
      <c r="Q153" s="95" t="s">
        <v>309</v>
      </c>
    </row>
    <row r="154" spans="1:17" ht="51" hidden="1" outlineLevel="2">
      <c r="A154" s="57"/>
      <c r="B154" s="32" t="s">
        <v>133</v>
      </c>
      <c r="C154" s="59">
        <f t="shared" si="68"/>
        <v>100</v>
      </c>
      <c r="D154" s="59">
        <v>100</v>
      </c>
      <c r="E154" s="6"/>
      <c r="F154" s="6"/>
      <c r="G154" s="7"/>
      <c r="H154" s="6">
        <f t="shared" si="69"/>
        <v>0</v>
      </c>
      <c r="I154" s="40">
        <v>0</v>
      </c>
      <c r="J154" s="40"/>
      <c r="K154" s="40"/>
      <c r="L154" s="40"/>
      <c r="M154" s="40">
        <f t="shared" si="70"/>
        <v>0</v>
      </c>
      <c r="N154" s="40">
        <f t="shared" si="71"/>
        <v>0</v>
      </c>
      <c r="O154" s="40" t="str">
        <f t="shared" si="72"/>
        <v>-</v>
      </c>
      <c r="P154" s="40" t="str">
        <f t="shared" si="73"/>
        <v>-</v>
      </c>
      <c r="Q154" s="95" t="s">
        <v>310</v>
      </c>
    </row>
    <row r="155" spans="1:17" ht="38.25" hidden="1" outlineLevel="2">
      <c r="A155" s="55"/>
      <c r="B155" s="32" t="s">
        <v>148</v>
      </c>
      <c r="C155" s="59">
        <f t="shared" si="68"/>
        <v>210</v>
      </c>
      <c r="D155" s="59">
        <f>SUM(D156:D158)</f>
        <v>210</v>
      </c>
      <c r="E155" s="59">
        <f t="shared" ref="E155:G155" si="76">SUM(E156:E158)</f>
        <v>0</v>
      </c>
      <c r="F155" s="59">
        <f t="shared" si="76"/>
        <v>0</v>
      </c>
      <c r="G155" s="59">
        <f t="shared" si="76"/>
        <v>0</v>
      </c>
      <c r="H155" s="6">
        <f t="shared" si="69"/>
        <v>0</v>
      </c>
      <c r="I155" s="59">
        <f t="shared" ref="I155" si="77">SUM(I156:I158)</f>
        <v>0</v>
      </c>
      <c r="J155" s="59">
        <f t="shared" ref="J155" si="78">SUM(J156:J158)</f>
        <v>0</v>
      </c>
      <c r="K155" s="59">
        <f t="shared" ref="K155" si="79">SUM(K156:K158)</f>
        <v>0</v>
      </c>
      <c r="L155" s="59">
        <f t="shared" ref="L155" si="80">SUM(L156:L158)</f>
        <v>0</v>
      </c>
      <c r="M155" s="59">
        <f t="shared" si="70"/>
        <v>0</v>
      </c>
      <c r="N155" s="59">
        <f t="shared" si="71"/>
        <v>0</v>
      </c>
      <c r="O155" s="59" t="str">
        <f t="shared" si="72"/>
        <v>-</v>
      </c>
      <c r="P155" s="59" t="str">
        <f t="shared" si="73"/>
        <v>-</v>
      </c>
      <c r="Q155" s="95" t="s">
        <v>311</v>
      </c>
    </row>
    <row r="156" spans="1:17" hidden="1" outlineLevel="3">
      <c r="A156" s="55"/>
      <c r="B156" s="58" t="s">
        <v>134</v>
      </c>
      <c r="C156" s="59">
        <f t="shared" si="68"/>
        <v>110</v>
      </c>
      <c r="D156" s="59">
        <v>110</v>
      </c>
      <c r="E156" s="6"/>
      <c r="F156" s="6"/>
      <c r="G156" s="7"/>
      <c r="H156" s="6">
        <f t="shared" si="69"/>
        <v>0</v>
      </c>
      <c r="I156" s="40">
        <v>0</v>
      </c>
      <c r="J156" s="40"/>
      <c r="K156" s="40"/>
      <c r="L156" s="40"/>
      <c r="M156" s="40">
        <f t="shared" si="70"/>
        <v>0</v>
      </c>
      <c r="N156" s="40">
        <f t="shared" si="71"/>
        <v>0</v>
      </c>
      <c r="O156" s="40" t="str">
        <f t="shared" si="72"/>
        <v>-</v>
      </c>
      <c r="P156" s="40" t="str">
        <f t="shared" si="73"/>
        <v>-</v>
      </c>
      <c r="Q156" s="95"/>
    </row>
    <row r="157" spans="1:17" hidden="1" outlineLevel="3">
      <c r="A157" s="55"/>
      <c r="B157" s="58" t="s">
        <v>135</v>
      </c>
      <c r="C157" s="59">
        <f t="shared" si="68"/>
        <v>50</v>
      </c>
      <c r="D157" s="59">
        <v>50</v>
      </c>
      <c r="E157" s="6"/>
      <c r="F157" s="6"/>
      <c r="G157" s="7"/>
      <c r="H157" s="6">
        <f t="shared" si="69"/>
        <v>0</v>
      </c>
      <c r="I157" s="40">
        <v>0</v>
      </c>
      <c r="J157" s="40"/>
      <c r="K157" s="40"/>
      <c r="L157" s="40"/>
      <c r="M157" s="40">
        <f t="shared" si="70"/>
        <v>0</v>
      </c>
      <c r="N157" s="40">
        <f t="shared" si="71"/>
        <v>0</v>
      </c>
      <c r="O157" s="40" t="str">
        <f t="shared" si="72"/>
        <v>-</v>
      </c>
      <c r="P157" s="40" t="str">
        <f t="shared" si="73"/>
        <v>-</v>
      </c>
      <c r="Q157" s="95"/>
    </row>
    <row r="158" spans="1:17" hidden="1" outlineLevel="3">
      <c r="A158" s="55"/>
      <c r="B158" s="58" t="s">
        <v>112</v>
      </c>
      <c r="C158" s="59">
        <f t="shared" si="68"/>
        <v>50</v>
      </c>
      <c r="D158" s="59">
        <v>50</v>
      </c>
      <c r="E158" s="6"/>
      <c r="F158" s="6"/>
      <c r="G158" s="7"/>
      <c r="H158" s="6">
        <f t="shared" si="69"/>
        <v>0</v>
      </c>
      <c r="I158" s="40">
        <v>0</v>
      </c>
      <c r="J158" s="40"/>
      <c r="K158" s="40"/>
      <c r="L158" s="40"/>
      <c r="M158" s="40">
        <f t="shared" si="70"/>
        <v>0</v>
      </c>
      <c r="N158" s="40">
        <f t="shared" si="71"/>
        <v>0</v>
      </c>
      <c r="O158" s="40" t="str">
        <f t="shared" si="72"/>
        <v>-</v>
      </c>
      <c r="P158" s="40" t="str">
        <f t="shared" si="73"/>
        <v>-</v>
      </c>
      <c r="Q158" s="95"/>
    </row>
    <row r="159" spans="1:17" ht="51" hidden="1" outlineLevel="2">
      <c r="A159" s="55"/>
      <c r="B159" s="3" t="s">
        <v>136</v>
      </c>
      <c r="C159" s="59">
        <f t="shared" si="68"/>
        <v>80</v>
      </c>
      <c r="D159" s="59">
        <v>80</v>
      </c>
      <c r="E159" s="6"/>
      <c r="F159" s="6"/>
      <c r="G159" s="7"/>
      <c r="H159" s="6">
        <f t="shared" si="69"/>
        <v>0</v>
      </c>
      <c r="I159" s="40">
        <v>0</v>
      </c>
      <c r="J159" s="40"/>
      <c r="K159" s="40"/>
      <c r="L159" s="40"/>
      <c r="M159" s="40">
        <f t="shared" si="70"/>
        <v>0</v>
      </c>
      <c r="N159" s="40">
        <f t="shared" si="71"/>
        <v>0</v>
      </c>
      <c r="O159" s="40" t="str">
        <f t="shared" si="72"/>
        <v>-</v>
      </c>
      <c r="P159" s="40" t="str">
        <f t="shared" si="73"/>
        <v>-</v>
      </c>
      <c r="Q159" s="95" t="s">
        <v>312</v>
      </c>
    </row>
    <row r="160" spans="1:17" ht="38.25" hidden="1" outlineLevel="2">
      <c r="A160" s="55"/>
      <c r="B160" s="3" t="s">
        <v>137</v>
      </c>
      <c r="C160" s="59">
        <f t="shared" si="68"/>
        <v>106316</v>
      </c>
      <c r="D160" s="59">
        <v>5316</v>
      </c>
      <c r="E160" s="59">
        <v>101000</v>
      </c>
      <c r="F160" s="6"/>
      <c r="G160" s="7"/>
      <c r="H160" s="6">
        <f t="shared" si="69"/>
        <v>7037.1</v>
      </c>
      <c r="I160" s="40"/>
      <c r="J160" s="40">
        <v>7037.1</v>
      </c>
      <c r="K160" s="40"/>
      <c r="L160" s="40"/>
      <c r="M160" s="40">
        <f t="shared" si="70"/>
        <v>6.6190413484329733</v>
      </c>
      <c r="N160" s="40">
        <f t="shared" si="71"/>
        <v>0</v>
      </c>
      <c r="O160" s="40">
        <f t="shared" si="72"/>
        <v>6.9674257425742585</v>
      </c>
      <c r="P160" s="40" t="str">
        <f t="shared" si="73"/>
        <v>-</v>
      </c>
      <c r="Q160" s="113" t="s">
        <v>493</v>
      </c>
    </row>
    <row r="161" spans="1:17" s="11" customFormat="1" ht="25.5" outlineLevel="1" collapsed="1">
      <c r="A161" s="51"/>
      <c r="B161" s="51" t="s">
        <v>315</v>
      </c>
      <c r="C161" s="10">
        <f>SUM(D161:G161)</f>
        <v>12360</v>
      </c>
      <c r="D161" s="10">
        <f>D162</f>
        <v>12360</v>
      </c>
      <c r="E161" s="10">
        <f t="shared" ref="E161:F161" si="81">E162</f>
        <v>0</v>
      </c>
      <c r="F161" s="10">
        <f t="shared" si="81"/>
        <v>0</v>
      </c>
      <c r="G161" s="10">
        <f>G162</f>
        <v>0</v>
      </c>
      <c r="H161" s="10">
        <f t="shared" si="69"/>
        <v>3380.3</v>
      </c>
      <c r="I161" s="42">
        <f>I162</f>
        <v>3380.3</v>
      </c>
      <c r="J161" s="42">
        <f t="shared" ref="J161:L161" si="82">J162</f>
        <v>0</v>
      </c>
      <c r="K161" s="42">
        <f t="shared" si="82"/>
        <v>0</v>
      </c>
      <c r="L161" s="42">
        <f t="shared" si="82"/>
        <v>0</v>
      </c>
      <c r="M161" s="42">
        <f t="shared" si="70"/>
        <v>27.348705501618127</v>
      </c>
      <c r="N161" s="42">
        <f t="shared" si="71"/>
        <v>27.348705501618127</v>
      </c>
      <c r="O161" s="42" t="str">
        <f t="shared" si="72"/>
        <v>-</v>
      </c>
      <c r="P161" s="42" t="str">
        <f t="shared" si="73"/>
        <v>-</v>
      </c>
      <c r="Q161" s="95"/>
    </row>
    <row r="162" spans="1:17" ht="25.5" hidden="1" outlineLevel="2">
      <c r="A162" s="57"/>
      <c r="B162" s="3" t="s">
        <v>138</v>
      </c>
      <c r="C162" s="59">
        <f t="shared" si="68"/>
        <v>12360</v>
      </c>
      <c r="D162" s="59">
        <v>12360</v>
      </c>
      <c r="E162" s="6"/>
      <c r="F162" s="6"/>
      <c r="G162" s="7"/>
      <c r="H162" s="6">
        <f t="shared" si="69"/>
        <v>3380.3</v>
      </c>
      <c r="I162" s="40">
        <v>3380.3</v>
      </c>
      <c r="J162" s="40"/>
      <c r="K162" s="40"/>
      <c r="L162" s="40"/>
      <c r="M162" s="40">
        <f t="shared" si="70"/>
        <v>27.348705501618127</v>
      </c>
      <c r="N162" s="40">
        <f t="shared" si="71"/>
        <v>27.348705501618127</v>
      </c>
      <c r="O162" s="40" t="str">
        <f t="shared" si="72"/>
        <v>-</v>
      </c>
      <c r="P162" s="40" t="str">
        <f t="shared" si="73"/>
        <v>-</v>
      </c>
      <c r="Q162" s="95" t="s">
        <v>294</v>
      </c>
    </row>
    <row r="163" spans="1:17" ht="59.25" customHeight="1" outlineLevel="1" collapsed="1">
      <c r="A163" s="51"/>
      <c r="B163" s="51" t="s">
        <v>139</v>
      </c>
      <c r="C163" s="10">
        <f>SUM(C164:C165)</f>
        <v>245</v>
      </c>
      <c r="D163" s="10">
        <f>SUM(D164:D165)</f>
        <v>245</v>
      </c>
      <c r="E163" s="10">
        <f t="shared" ref="E163:G163" si="83">SUM(E164:E165)</f>
        <v>0</v>
      </c>
      <c r="F163" s="10">
        <f t="shared" si="83"/>
        <v>0</v>
      </c>
      <c r="G163" s="10">
        <f t="shared" si="83"/>
        <v>0</v>
      </c>
      <c r="H163" s="10">
        <f t="shared" si="69"/>
        <v>0</v>
      </c>
      <c r="I163" s="10">
        <f t="shared" ref="I163:L163" si="84">SUM(I164:I165)</f>
        <v>0</v>
      </c>
      <c r="J163" s="10">
        <f t="shared" si="84"/>
        <v>0</v>
      </c>
      <c r="K163" s="10">
        <f t="shared" si="84"/>
        <v>0</v>
      </c>
      <c r="L163" s="10">
        <f t="shared" si="84"/>
        <v>0</v>
      </c>
      <c r="M163" s="10">
        <f t="shared" si="70"/>
        <v>0</v>
      </c>
      <c r="N163" s="10">
        <f t="shared" si="71"/>
        <v>0</v>
      </c>
      <c r="O163" s="10" t="str">
        <f t="shared" si="72"/>
        <v>-</v>
      </c>
      <c r="P163" s="10" t="str">
        <f t="shared" si="73"/>
        <v>-</v>
      </c>
      <c r="Q163" s="95" t="s">
        <v>313</v>
      </c>
    </row>
    <row r="164" spans="1:17" ht="44.25" hidden="1" customHeight="1" outlineLevel="2">
      <c r="A164" s="57"/>
      <c r="B164" s="3" t="s">
        <v>140</v>
      </c>
      <c r="C164" s="59">
        <f t="shared" si="68"/>
        <v>95</v>
      </c>
      <c r="D164" s="59">
        <v>95</v>
      </c>
      <c r="E164" s="6"/>
      <c r="F164" s="6"/>
      <c r="G164" s="7"/>
      <c r="H164" s="6">
        <f t="shared" si="69"/>
        <v>0</v>
      </c>
      <c r="I164" s="40">
        <v>0</v>
      </c>
      <c r="J164" s="40"/>
      <c r="K164" s="40"/>
      <c r="L164" s="40"/>
      <c r="M164" s="40">
        <f t="shared" si="70"/>
        <v>0</v>
      </c>
      <c r="N164" s="40">
        <f t="shared" si="71"/>
        <v>0</v>
      </c>
      <c r="O164" s="40" t="str">
        <f t="shared" si="72"/>
        <v>-</v>
      </c>
      <c r="P164" s="40" t="str">
        <f t="shared" si="73"/>
        <v>-</v>
      </c>
      <c r="Q164" s="95" t="s">
        <v>313</v>
      </c>
    </row>
    <row r="165" spans="1:17" ht="68.25" hidden="1" customHeight="1" outlineLevel="2">
      <c r="A165" s="56"/>
      <c r="B165" s="3" t="s">
        <v>141</v>
      </c>
      <c r="C165" s="59">
        <f t="shared" si="68"/>
        <v>150</v>
      </c>
      <c r="D165" s="59">
        <v>150</v>
      </c>
      <c r="E165" s="6"/>
      <c r="F165" s="6"/>
      <c r="G165" s="7"/>
      <c r="H165" s="6">
        <f t="shared" si="69"/>
        <v>0</v>
      </c>
      <c r="I165" s="40">
        <v>0</v>
      </c>
      <c r="J165" s="40"/>
      <c r="K165" s="40"/>
      <c r="L165" s="40"/>
      <c r="M165" s="40">
        <f t="shared" si="70"/>
        <v>0</v>
      </c>
      <c r="N165" s="40">
        <f t="shared" si="71"/>
        <v>0</v>
      </c>
      <c r="O165" s="40" t="str">
        <f t="shared" si="72"/>
        <v>-</v>
      </c>
      <c r="P165" s="40" t="str">
        <f t="shared" si="73"/>
        <v>-</v>
      </c>
      <c r="Q165" s="95" t="s">
        <v>313</v>
      </c>
    </row>
    <row r="166" spans="1:17" s="94" customFormat="1" ht="27">
      <c r="A166" s="87">
        <v>7</v>
      </c>
      <c r="B166" s="179" t="s">
        <v>151</v>
      </c>
      <c r="C166" s="93">
        <f>SUM(D166:G166)</f>
        <v>770</v>
      </c>
      <c r="D166" s="89">
        <f>SUM(D167:D168)</f>
        <v>770</v>
      </c>
      <c r="E166" s="89">
        <f t="shared" ref="E166:G166" si="85">SUM(E167:E168)</f>
        <v>0</v>
      </c>
      <c r="F166" s="89">
        <f t="shared" si="85"/>
        <v>0</v>
      </c>
      <c r="G166" s="89">
        <f t="shared" si="85"/>
        <v>0</v>
      </c>
      <c r="H166" s="93">
        <f>SUM(I166:L166)</f>
        <v>0</v>
      </c>
      <c r="I166" s="89">
        <f>SUM(I167:I168)</f>
        <v>0</v>
      </c>
      <c r="J166" s="89">
        <f t="shared" ref="J166" si="86">SUM(J167:J168)</f>
        <v>0</v>
      </c>
      <c r="K166" s="89">
        <f t="shared" ref="K166" si="87">SUM(K167:K168)</f>
        <v>0</v>
      </c>
      <c r="L166" s="89">
        <f t="shared" ref="L166" si="88">SUM(L167:L168)</f>
        <v>0</v>
      </c>
      <c r="M166" s="89">
        <f t="shared" si="70"/>
        <v>0</v>
      </c>
      <c r="N166" s="89">
        <f t="shared" si="71"/>
        <v>0</v>
      </c>
      <c r="O166" s="89" t="str">
        <f t="shared" si="72"/>
        <v>-</v>
      </c>
      <c r="P166" s="89" t="str">
        <f t="shared" si="73"/>
        <v>-</v>
      </c>
      <c r="Q166" s="110"/>
    </row>
    <row r="167" spans="1:17" ht="38.25" outlineLevel="2">
      <c r="A167" s="29"/>
      <c r="B167" s="32" t="s">
        <v>152</v>
      </c>
      <c r="C167" s="6">
        <f>SUM(D167:G167)</f>
        <v>510</v>
      </c>
      <c r="D167" s="6">
        <v>510</v>
      </c>
      <c r="E167" s="6"/>
      <c r="F167" s="6"/>
      <c r="G167" s="6"/>
      <c r="H167" s="6">
        <f>SUM(I167:L167)</f>
        <v>0</v>
      </c>
      <c r="I167" s="6">
        <v>0</v>
      </c>
      <c r="J167" s="6"/>
      <c r="K167" s="40"/>
      <c r="L167" s="40"/>
      <c r="M167" s="40">
        <f t="shared" si="70"/>
        <v>0</v>
      </c>
      <c r="N167" s="40">
        <f t="shared" si="71"/>
        <v>0</v>
      </c>
      <c r="O167" s="40" t="str">
        <f t="shared" si="72"/>
        <v>-</v>
      </c>
      <c r="P167" s="40" t="str">
        <f t="shared" si="73"/>
        <v>-</v>
      </c>
      <c r="Q167" s="95" t="s">
        <v>371</v>
      </c>
    </row>
    <row r="168" spans="1:17" ht="30" outlineLevel="2">
      <c r="A168" s="29"/>
      <c r="B168" s="32" t="s">
        <v>150</v>
      </c>
      <c r="C168" s="6">
        <f>SUM(D168:G168)</f>
        <v>260</v>
      </c>
      <c r="D168" s="6">
        <v>260</v>
      </c>
      <c r="E168" s="6"/>
      <c r="F168" s="6"/>
      <c r="G168" s="6"/>
      <c r="H168" s="6">
        <f>SUM(I168:L168)</f>
        <v>0</v>
      </c>
      <c r="I168" s="6">
        <v>0</v>
      </c>
      <c r="J168" s="6"/>
      <c r="K168" s="40"/>
      <c r="L168" s="40"/>
      <c r="M168" s="40">
        <f t="shared" si="70"/>
        <v>0</v>
      </c>
      <c r="N168" s="40">
        <f t="shared" si="71"/>
        <v>0</v>
      </c>
      <c r="O168" s="40" t="str">
        <f t="shared" si="72"/>
        <v>-</v>
      </c>
      <c r="P168" s="40" t="str">
        <f t="shared" si="73"/>
        <v>-</v>
      </c>
      <c r="Q168" s="95" t="s">
        <v>372</v>
      </c>
    </row>
    <row r="169" spans="1:17" s="94" customFormat="1" ht="27">
      <c r="A169" s="87">
        <v>8</v>
      </c>
      <c r="B169" s="179" t="s">
        <v>161</v>
      </c>
      <c r="C169" s="89">
        <f>SUM(D169:G169)</f>
        <v>36004.800000000003</v>
      </c>
      <c r="D169" s="89">
        <f>D170+D173+D174+D175+D176+D181+D187+D188</f>
        <v>7143</v>
      </c>
      <c r="E169" s="89">
        <f t="shared" ref="E169:G169" si="89">E170+E173+E174+E175+E176+E181+E187+E188</f>
        <v>28861.8</v>
      </c>
      <c r="F169" s="89">
        <f t="shared" si="89"/>
        <v>0</v>
      </c>
      <c r="G169" s="89">
        <f t="shared" si="89"/>
        <v>0</v>
      </c>
      <c r="H169" s="89">
        <f>SUM(I169:L169)</f>
        <v>9922.9340000000011</v>
      </c>
      <c r="I169" s="89">
        <f t="shared" ref="I169" si="90">I170+I173+I174+I175+I176+I181+I187+I188</f>
        <v>4502.6000000000004</v>
      </c>
      <c r="J169" s="89">
        <f t="shared" ref="J169" si="91">J170+J173+J174+J175+J176+J181+J187+J188</f>
        <v>5420.3339999999998</v>
      </c>
      <c r="K169" s="89">
        <f t="shared" ref="K169" si="92">K170+K173+K174+K175+K176+K181+K187+K188</f>
        <v>0</v>
      </c>
      <c r="L169" s="89">
        <f t="shared" ref="L169" si="93">L170+L173+L174+L175+L176+L181+L187+L188</f>
        <v>0</v>
      </c>
      <c r="M169" s="89">
        <f t="shared" si="70"/>
        <v>27.560030884770921</v>
      </c>
      <c r="N169" s="89">
        <f t="shared" si="71"/>
        <v>63.035139297214059</v>
      </c>
      <c r="O169" s="89">
        <f t="shared" si="72"/>
        <v>18.780304762696716</v>
      </c>
      <c r="P169" s="89" t="str">
        <f t="shared" si="73"/>
        <v>-</v>
      </c>
      <c r="Q169" s="110"/>
    </row>
    <row r="170" spans="1:17" ht="27" outlineLevel="2">
      <c r="A170" s="60"/>
      <c r="B170" s="1" t="s">
        <v>153</v>
      </c>
      <c r="C170" s="40">
        <f>SUM(D170:G170)</f>
        <v>23354.7</v>
      </c>
      <c r="D170" s="6"/>
      <c r="E170" s="6">
        <f>E171+E172</f>
        <v>23354.7</v>
      </c>
      <c r="F170" s="40"/>
      <c r="G170" s="40"/>
      <c r="H170" s="40">
        <f>SUM(I170:L170)</f>
        <v>5250</v>
      </c>
      <c r="I170" s="40"/>
      <c r="J170" s="6">
        <f>J171+J172</f>
        <v>5250</v>
      </c>
      <c r="K170" s="40"/>
      <c r="L170" s="40"/>
      <c r="M170" s="40">
        <f t="shared" si="70"/>
        <v>22.479415278295161</v>
      </c>
      <c r="N170" s="40" t="str">
        <f t="shared" si="71"/>
        <v>-</v>
      </c>
      <c r="O170" s="40">
        <f t="shared" si="72"/>
        <v>22.479415278295161</v>
      </c>
      <c r="P170" s="40" t="str">
        <f t="shared" si="73"/>
        <v>-</v>
      </c>
      <c r="Q170" s="95"/>
    </row>
    <row r="171" spans="1:17" ht="51" outlineLevel="3">
      <c r="A171" s="61"/>
      <c r="B171" s="184" t="s">
        <v>154</v>
      </c>
      <c r="C171" s="40">
        <f t="shared" ref="C171:C188" si="94">SUM(D171:G171)</f>
        <v>21704.3</v>
      </c>
      <c r="D171" s="6"/>
      <c r="E171" s="6">
        <v>21704.3</v>
      </c>
      <c r="F171" s="40"/>
      <c r="G171" s="40"/>
      <c r="H171" s="40">
        <f t="shared" ref="H171:H188" si="95">SUM(I171:L171)</f>
        <v>5250</v>
      </c>
      <c r="I171" s="40"/>
      <c r="J171" s="40">
        <v>5250</v>
      </c>
      <c r="K171" s="40"/>
      <c r="L171" s="40"/>
      <c r="M171" s="40">
        <f t="shared" si="70"/>
        <v>24.188755223619285</v>
      </c>
      <c r="N171" s="40" t="str">
        <f t="shared" si="71"/>
        <v>-</v>
      </c>
      <c r="O171" s="40">
        <f t="shared" si="72"/>
        <v>24.188755223619285</v>
      </c>
      <c r="P171" s="40" t="str">
        <f t="shared" si="73"/>
        <v>-</v>
      </c>
      <c r="Q171" s="95" t="s">
        <v>316</v>
      </c>
    </row>
    <row r="172" spans="1:17" ht="51" outlineLevel="3">
      <c r="A172" s="61"/>
      <c r="B172" s="184" t="s">
        <v>155</v>
      </c>
      <c r="C172" s="40">
        <f t="shared" si="94"/>
        <v>1650.4</v>
      </c>
      <c r="D172" s="6"/>
      <c r="E172" s="6">
        <v>1650.4</v>
      </c>
      <c r="F172" s="40"/>
      <c r="G172" s="40"/>
      <c r="H172" s="40">
        <f t="shared" si="95"/>
        <v>0</v>
      </c>
      <c r="I172" s="40"/>
      <c r="J172" s="40">
        <v>0</v>
      </c>
      <c r="K172" s="40"/>
      <c r="L172" s="40"/>
      <c r="M172" s="40">
        <f t="shared" si="70"/>
        <v>0</v>
      </c>
      <c r="N172" s="40" t="str">
        <f t="shared" si="71"/>
        <v>-</v>
      </c>
      <c r="O172" s="40">
        <f t="shared" si="72"/>
        <v>0</v>
      </c>
      <c r="P172" s="40" t="str">
        <f t="shared" si="73"/>
        <v>-</v>
      </c>
      <c r="Q172" s="95" t="s">
        <v>317</v>
      </c>
    </row>
    <row r="173" spans="1:17" ht="45" outlineLevel="2">
      <c r="A173" s="1"/>
      <c r="B173" s="1" t="s">
        <v>162</v>
      </c>
      <c r="C173" s="40">
        <f t="shared" si="94"/>
        <v>4.5999999999999996</v>
      </c>
      <c r="D173" s="6"/>
      <c r="E173" s="6">
        <v>4.5999999999999996</v>
      </c>
      <c r="F173" s="40"/>
      <c r="G173" s="40"/>
      <c r="H173" s="40">
        <f t="shared" si="95"/>
        <v>0</v>
      </c>
      <c r="I173" s="40"/>
      <c r="J173" s="40">
        <v>0</v>
      </c>
      <c r="K173" s="40"/>
      <c r="L173" s="40"/>
      <c r="M173" s="40">
        <f t="shared" si="70"/>
        <v>0</v>
      </c>
      <c r="N173" s="40" t="str">
        <f t="shared" si="71"/>
        <v>-</v>
      </c>
      <c r="O173" s="40">
        <f t="shared" si="72"/>
        <v>0</v>
      </c>
      <c r="P173" s="40" t="str">
        <f t="shared" si="73"/>
        <v>-</v>
      </c>
      <c r="Q173" s="95" t="s">
        <v>317</v>
      </c>
    </row>
    <row r="174" spans="1:17" ht="45" outlineLevel="2">
      <c r="A174" s="1"/>
      <c r="B174" s="1" t="s">
        <v>163</v>
      </c>
      <c r="C174" s="40">
        <f t="shared" si="94"/>
        <v>3752.5</v>
      </c>
      <c r="D174" s="6"/>
      <c r="E174" s="6">
        <v>3752.5</v>
      </c>
      <c r="F174" s="40"/>
      <c r="G174" s="40"/>
      <c r="H174" s="40">
        <f t="shared" si="95"/>
        <v>0</v>
      </c>
      <c r="I174" s="40"/>
      <c r="J174" s="40">
        <v>0</v>
      </c>
      <c r="K174" s="40"/>
      <c r="L174" s="40"/>
      <c r="M174" s="40">
        <f t="shared" si="70"/>
        <v>0</v>
      </c>
      <c r="N174" s="40" t="str">
        <f t="shared" si="71"/>
        <v>-</v>
      </c>
      <c r="O174" s="40">
        <f t="shared" si="72"/>
        <v>0</v>
      </c>
      <c r="P174" s="40" t="str">
        <f t="shared" si="73"/>
        <v>-</v>
      </c>
      <c r="Q174" s="95" t="s">
        <v>317</v>
      </c>
    </row>
    <row r="175" spans="1:17" ht="54" outlineLevel="2">
      <c r="A175" s="61"/>
      <c r="B175" s="1" t="s">
        <v>156</v>
      </c>
      <c r="C175" s="40">
        <f t="shared" si="94"/>
        <v>510.2</v>
      </c>
      <c r="D175" s="6">
        <v>300</v>
      </c>
      <c r="E175" s="6">
        <v>210.2</v>
      </c>
      <c r="F175" s="40"/>
      <c r="G175" s="40"/>
      <c r="H175" s="40">
        <f t="shared" si="95"/>
        <v>120.334</v>
      </c>
      <c r="I175" s="40"/>
      <c r="J175" s="40">
        <v>120.334</v>
      </c>
      <c r="K175" s="40"/>
      <c r="L175" s="40"/>
      <c r="M175" s="40">
        <f t="shared" si="70"/>
        <v>23.585652685221483</v>
      </c>
      <c r="N175" s="40">
        <f t="shared" si="71"/>
        <v>0</v>
      </c>
      <c r="O175" s="40">
        <f t="shared" si="72"/>
        <v>57.24738344433873</v>
      </c>
      <c r="P175" s="40" t="str">
        <f t="shared" si="73"/>
        <v>-</v>
      </c>
      <c r="Q175" s="95" t="s">
        <v>318</v>
      </c>
    </row>
    <row r="176" spans="1:17" ht="32.25" customHeight="1" outlineLevel="2" collapsed="1">
      <c r="A176" s="1"/>
      <c r="B176" s="1" t="s">
        <v>520</v>
      </c>
      <c r="C176" s="40">
        <f t="shared" si="94"/>
        <v>800</v>
      </c>
      <c r="D176" s="6"/>
      <c r="E176" s="6">
        <f>SUM(E177:E180)</f>
        <v>800</v>
      </c>
      <c r="F176" s="40"/>
      <c r="G176" s="40"/>
      <c r="H176" s="40">
        <f t="shared" si="95"/>
        <v>50</v>
      </c>
      <c r="I176" s="40"/>
      <c r="J176" s="6">
        <f>SUM(J177:J180)</f>
        <v>50</v>
      </c>
      <c r="K176" s="40"/>
      <c r="L176" s="40"/>
      <c r="M176" s="40">
        <f t="shared" si="70"/>
        <v>6.25</v>
      </c>
      <c r="N176" s="40" t="str">
        <f t="shared" si="71"/>
        <v>-</v>
      </c>
      <c r="O176" s="40">
        <f t="shared" si="72"/>
        <v>6.25</v>
      </c>
      <c r="P176" s="40" t="str">
        <f t="shared" si="73"/>
        <v>-</v>
      </c>
      <c r="Q176" s="95" t="s">
        <v>521</v>
      </c>
    </row>
    <row r="177" spans="1:17" ht="131.25" hidden="1" customHeight="1" outlineLevel="3">
      <c r="A177" s="61"/>
      <c r="B177" s="65" t="s">
        <v>157</v>
      </c>
      <c r="C177" s="40">
        <f t="shared" si="94"/>
        <v>170</v>
      </c>
      <c r="D177" s="6"/>
      <c r="E177" s="6">
        <v>170</v>
      </c>
      <c r="F177" s="40"/>
      <c r="G177" s="40"/>
      <c r="H177" s="40">
        <f t="shared" si="95"/>
        <v>0</v>
      </c>
      <c r="I177" s="40"/>
      <c r="J177" s="40">
        <v>0</v>
      </c>
      <c r="K177" s="40"/>
      <c r="L177" s="40"/>
      <c r="M177" s="40">
        <f t="shared" si="70"/>
        <v>0</v>
      </c>
      <c r="N177" s="40" t="str">
        <f t="shared" si="71"/>
        <v>-</v>
      </c>
      <c r="O177" s="40">
        <f t="shared" si="72"/>
        <v>0</v>
      </c>
      <c r="P177" s="40" t="str">
        <f t="shared" si="73"/>
        <v>-</v>
      </c>
      <c r="Q177" s="95" t="s">
        <v>328</v>
      </c>
    </row>
    <row r="178" spans="1:17" ht="49.5" hidden="1" customHeight="1" outlineLevel="3">
      <c r="A178" s="61"/>
      <c r="B178" s="65" t="s">
        <v>158</v>
      </c>
      <c r="C178" s="40">
        <f t="shared" si="94"/>
        <v>200</v>
      </c>
      <c r="D178" s="6"/>
      <c r="E178" s="6">
        <v>200</v>
      </c>
      <c r="F178" s="40"/>
      <c r="G178" s="40"/>
      <c r="H178" s="40">
        <f t="shared" si="95"/>
        <v>50</v>
      </c>
      <c r="I178" s="40"/>
      <c r="J178" s="40">
        <v>50</v>
      </c>
      <c r="K178" s="40"/>
      <c r="L178" s="40"/>
      <c r="M178" s="40">
        <f t="shared" si="70"/>
        <v>25</v>
      </c>
      <c r="N178" s="40" t="str">
        <f t="shared" si="71"/>
        <v>-</v>
      </c>
      <c r="O178" s="40">
        <f t="shared" si="72"/>
        <v>25</v>
      </c>
      <c r="P178" s="40" t="str">
        <f t="shared" si="73"/>
        <v>-</v>
      </c>
      <c r="Q178" s="95" t="s">
        <v>329</v>
      </c>
    </row>
    <row r="179" spans="1:17" ht="114.75" hidden="1" customHeight="1" outlineLevel="3">
      <c r="A179" s="61"/>
      <c r="B179" s="65" t="s">
        <v>159</v>
      </c>
      <c r="C179" s="40">
        <f t="shared" si="94"/>
        <v>400</v>
      </c>
      <c r="D179" s="6"/>
      <c r="E179" s="6">
        <v>400</v>
      </c>
      <c r="F179" s="40"/>
      <c r="G179" s="40"/>
      <c r="H179" s="40">
        <f t="shared" si="95"/>
        <v>0</v>
      </c>
      <c r="I179" s="40"/>
      <c r="J179" s="40">
        <v>0</v>
      </c>
      <c r="K179" s="40"/>
      <c r="L179" s="40"/>
      <c r="M179" s="40">
        <f t="shared" si="70"/>
        <v>0</v>
      </c>
      <c r="N179" s="40" t="str">
        <f t="shared" si="71"/>
        <v>-</v>
      </c>
      <c r="O179" s="40">
        <f t="shared" si="72"/>
        <v>0</v>
      </c>
      <c r="P179" s="40" t="str">
        <f t="shared" si="73"/>
        <v>-</v>
      </c>
      <c r="Q179" s="95" t="s">
        <v>330</v>
      </c>
    </row>
    <row r="180" spans="1:17" ht="80.25" hidden="1" customHeight="1" outlineLevel="3">
      <c r="A180" s="61"/>
      <c r="B180" s="65" t="s">
        <v>160</v>
      </c>
      <c r="C180" s="40">
        <f t="shared" si="94"/>
        <v>30</v>
      </c>
      <c r="D180" s="6"/>
      <c r="E180" s="6">
        <v>30</v>
      </c>
      <c r="F180" s="40"/>
      <c r="G180" s="40"/>
      <c r="H180" s="40">
        <f t="shared" si="95"/>
        <v>0</v>
      </c>
      <c r="I180" s="40"/>
      <c r="J180" s="40">
        <v>0</v>
      </c>
      <c r="K180" s="40"/>
      <c r="L180" s="40"/>
      <c r="M180" s="40">
        <f t="shared" si="70"/>
        <v>0</v>
      </c>
      <c r="N180" s="40" t="str">
        <f t="shared" si="71"/>
        <v>-</v>
      </c>
      <c r="O180" s="40">
        <f t="shared" si="72"/>
        <v>0</v>
      </c>
      <c r="P180" s="40" t="str">
        <f t="shared" si="73"/>
        <v>-</v>
      </c>
      <c r="Q180" s="95" t="s">
        <v>330</v>
      </c>
    </row>
    <row r="181" spans="1:17" ht="63.75" customHeight="1" outlineLevel="2" collapsed="1">
      <c r="A181" s="61"/>
      <c r="B181" s="98" t="s">
        <v>527</v>
      </c>
      <c r="C181" s="40">
        <f t="shared" si="94"/>
        <v>6818</v>
      </c>
      <c r="D181" s="6">
        <f>SUM(D182:D186)</f>
        <v>6818</v>
      </c>
      <c r="E181" s="6"/>
      <c r="F181" s="40"/>
      <c r="G181" s="40"/>
      <c r="H181" s="40">
        <f t="shared" si="95"/>
        <v>4502.6000000000004</v>
      </c>
      <c r="I181" s="6">
        <f>SUM(I182:I186)</f>
        <v>4502.6000000000004</v>
      </c>
      <c r="J181" s="40"/>
      <c r="K181" s="40"/>
      <c r="L181" s="40"/>
      <c r="M181" s="40">
        <f t="shared" ref="M181" si="96">IFERROR(H181/C181*100,"-")</f>
        <v>66.039894397183929</v>
      </c>
      <c r="N181" s="40">
        <f t="shared" ref="N181" si="97">IFERROR(I181/D181*100,"-")</f>
        <v>66.039894397183929</v>
      </c>
      <c r="O181" s="40" t="str">
        <f t="shared" ref="O181" si="98">IFERROR(J181/E181*100,"-")</f>
        <v>-</v>
      </c>
      <c r="P181" s="40" t="str">
        <f t="shared" ref="P181" si="99">IFERROR(K181/F181*100,"-")</f>
        <v>-</v>
      </c>
      <c r="Q181" s="95" t="s">
        <v>522</v>
      </c>
    </row>
    <row r="182" spans="1:17" ht="78.75" hidden="1" customHeight="1" outlineLevel="3">
      <c r="A182" s="61"/>
      <c r="B182" s="185" t="s">
        <v>164</v>
      </c>
      <c r="C182" s="40">
        <f t="shared" si="94"/>
        <v>500</v>
      </c>
      <c r="D182" s="6">
        <v>500</v>
      </c>
      <c r="E182" s="40"/>
      <c r="F182" s="40"/>
      <c r="G182" s="40"/>
      <c r="H182" s="40">
        <f t="shared" si="95"/>
        <v>0</v>
      </c>
      <c r="I182" s="40">
        <v>0</v>
      </c>
      <c r="J182" s="40"/>
      <c r="K182" s="40"/>
      <c r="L182" s="40"/>
      <c r="M182" s="40">
        <f t="shared" si="70"/>
        <v>0</v>
      </c>
      <c r="N182" s="40">
        <f t="shared" si="71"/>
        <v>0</v>
      </c>
      <c r="O182" s="40" t="str">
        <f t="shared" si="72"/>
        <v>-</v>
      </c>
      <c r="P182" s="40" t="str">
        <f t="shared" si="73"/>
        <v>-</v>
      </c>
      <c r="Q182" s="95" t="s">
        <v>330</v>
      </c>
    </row>
    <row r="183" spans="1:17" ht="53.25" hidden="1" customHeight="1" outlineLevel="3">
      <c r="A183" s="61"/>
      <c r="B183" s="185" t="s">
        <v>165</v>
      </c>
      <c r="C183" s="40">
        <f t="shared" si="94"/>
        <v>480</v>
      </c>
      <c r="D183" s="6">
        <v>480</v>
      </c>
      <c r="E183" s="40"/>
      <c r="F183" s="40"/>
      <c r="G183" s="40"/>
      <c r="H183" s="40">
        <f t="shared" si="95"/>
        <v>0</v>
      </c>
      <c r="I183" s="40"/>
      <c r="J183" s="40"/>
      <c r="K183" s="40"/>
      <c r="L183" s="40"/>
      <c r="M183" s="40">
        <f t="shared" si="70"/>
        <v>0</v>
      </c>
      <c r="N183" s="40">
        <f t="shared" si="71"/>
        <v>0</v>
      </c>
      <c r="O183" s="40" t="str">
        <f t="shared" si="72"/>
        <v>-</v>
      </c>
      <c r="P183" s="40" t="str">
        <f t="shared" si="73"/>
        <v>-</v>
      </c>
      <c r="Q183" s="95" t="s">
        <v>330</v>
      </c>
    </row>
    <row r="184" spans="1:17" ht="54.75" hidden="1" customHeight="1" outlineLevel="3">
      <c r="A184" s="61"/>
      <c r="B184" s="185" t="s">
        <v>166</v>
      </c>
      <c r="C184" s="40">
        <f t="shared" si="94"/>
        <v>1550</v>
      </c>
      <c r="D184" s="6">
        <v>1550</v>
      </c>
      <c r="E184" s="40"/>
      <c r="F184" s="40"/>
      <c r="G184" s="40"/>
      <c r="H184" s="40">
        <f t="shared" si="95"/>
        <v>1550</v>
      </c>
      <c r="I184" s="40">
        <v>1550</v>
      </c>
      <c r="J184" s="40"/>
      <c r="K184" s="40"/>
      <c r="L184" s="40"/>
      <c r="M184" s="40">
        <f t="shared" si="70"/>
        <v>100</v>
      </c>
      <c r="N184" s="40">
        <f t="shared" si="71"/>
        <v>100</v>
      </c>
      <c r="O184" s="40" t="str">
        <f t="shared" si="72"/>
        <v>-</v>
      </c>
      <c r="P184" s="40" t="str">
        <f t="shared" si="73"/>
        <v>-</v>
      </c>
      <c r="Q184" s="95" t="s">
        <v>331</v>
      </c>
    </row>
    <row r="185" spans="1:17" ht="114.75" hidden="1" customHeight="1" outlineLevel="3">
      <c r="A185" s="63"/>
      <c r="B185" s="185" t="s">
        <v>167</v>
      </c>
      <c r="C185" s="40">
        <f t="shared" si="94"/>
        <v>70</v>
      </c>
      <c r="D185" s="6">
        <v>70</v>
      </c>
      <c r="E185" s="40"/>
      <c r="F185" s="40"/>
      <c r="G185" s="40"/>
      <c r="H185" s="40">
        <f t="shared" si="95"/>
        <v>0</v>
      </c>
      <c r="I185" s="40">
        <v>0</v>
      </c>
      <c r="J185" s="40"/>
      <c r="K185" s="40"/>
      <c r="L185" s="40"/>
      <c r="M185" s="40">
        <f t="shared" si="70"/>
        <v>0</v>
      </c>
      <c r="N185" s="40">
        <f t="shared" si="71"/>
        <v>0</v>
      </c>
      <c r="O185" s="40" t="str">
        <f t="shared" si="72"/>
        <v>-</v>
      </c>
      <c r="P185" s="40" t="str">
        <f t="shared" si="73"/>
        <v>-</v>
      </c>
      <c r="Q185" s="95" t="s">
        <v>332</v>
      </c>
    </row>
    <row r="186" spans="1:17" ht="69.75" hidden="1" customHeight="1" outlineLevel="3">
      <c r="A186" s="63"/>
      <c r="B186" s="185" t="s">
        <v>168</v>
      </c>
      <c r="C186" s="40">
        <f t="shared" si="94"/>
        <v>4218</v>
      </c>
      <c r="D186" s="6">
        <v>4218</v>
      </c>
      <c r="E186" s="40"/>
      <c r="F186" s="40"/>
      <c r="G186" s="40"/>
      <c r="H186" s="40">
        <f t="shared" si="95"/>
        <v>2952.6</v>
      </c>
      <c r="I186" s="40">
        <v>2952.6</v>
      </c>
      <c r="J186" s="40"/>
      <c r="K186" s="40"/>
      <c r="L186" s="40"/>
      <c r="M186" s="40">
        <f t="shared" si="70"/>
        <v>70</v>
      </c>
      <c r="N186" s="40">
        <f t="shared" si="71"/>
        <v>70</v>
      </c>
      <c r="O186" s="40" t="str">
        <f t="shared" si="72"/>
        <v>-</v>
      </c>
      <c r="P186" s="40" t="str">
        <f t="shared" si="73"/>
        <v>-</v>
      </c>
      <c r="Q186" s="95" t="s">
        <v>333</v>
      </c>
    </row>
    <row r="187" spans="1:17" ht="63.75" outlineLevel="2">
      <c r="A187" s="62"/>
      <c r="B187" s="3" t="s">
        <v>334</v>
      </c>
      <c r="C187" s="40">
        <f t="shared" si="94"/>
        <v>25</v>
      </c>
      <c r="D187" s="6">
        <v>25</v>
      </c>
      <c r="E187" s="40"/>
      <c r="F187" s="40"/>
      <c r="G187" s="40"/>
      <c r="H187" s="40">
        <f t="shared" si="95"/>
        <v>0</v>
      </c>
      <c r="I187" s="40"/>
      <c r="J187" s="40"/>
      <c r="K187" s="40"/>
      <c r="L187" s="40"/>
      <c r="M187" s="40">
        <f t="shared" si="70"/>
        <v>0</v>
      </c>
      <c r="N187" s="40">
        <f t="shared" si="71"/>
        <v>0</v>
      </c>
      <c r="O187" s="40" t="str">
        <f t="shared" si="72"/>
        <v>-</v>
      </c>
      <c r="P187" s="40" t="str">
        <f t="shared" si="73"/>
        <v>-</v>
      </c>
      <c r="Q187" s="95"/>
    </row>
    <row r="188" spans="1:17" ht="51" outlineLevel="2">
      <c r="A188" s="1"/>
      <c r="B188" s="3" t="s">
        <v>169</v>
      </c>
      <c r="C188" s="40">
        <f t="shared" si="94"/>
        <v>739.8</v>
      </c>
      <c r="D188" s="6"/>
      <c r="E188" s="6">
        <v>739.8</v>
      </c>
      <c r="F188" s="40"/>
      <c r="G188" s="40"/>
      <c r="H188" s="40">
        <f t="shared" si="95"/>
        <v>0</v>
      </c>
      <c r="I188" s="40"/>
      <c r="J188" s="40"/>
      <c r="K188" s="40"/>
      <c r="L188" s="40"/>
      <c r="M188" s="40">
        <f t="shared" si="70"/>
        <v>0</v>
      </c>
      <c r="N188" s="40" t="str">
        <f t="shared" si="71"/>
        <v>-</v>
      </c>
      <c r="O188" s="40">
        <f t="shared" si="72"/>
        <v>0</v>
      </c>
      <c r="P188" s="40" t="str">
        <f t="shared" si="73"/>
        <v>-</v>
      </c>
      <c r="Q188" s="95"/>
    </row>
    <row r="189" spans="1:17" s="94" customFormat="1" ht="60.75" customHeight="1">
      <c r="A189" s="87">
        <v>9</v>
      </c>
      <c r="B189" s="179" t="s">
        <v>171</v>
      </c>
      <c r="C189" s="89">
        <f>SUM(D189:G189)</f>
        <v>120064.3</v>
      </c>
      <c r="D189" s="89">
        <f>D190</f>
        <v>120064.3</v>
      </c>
      <c r="E189" s="89">
        <f t="shared" ref="E189:G189" si="100">E190</f>
        <v>0</v>
      </c>
      <c r="F189" s="89">
        <f t="shared" si="100"/>
        <v>0</v>
      </c>
      <c r="G189" s="89">
        <f t="shared" si="100"/>
        <v>0</v>
      </c>
      <c r="H189" s="89">
        <f>SUM(I189:L189)</f>
        <v>0</v>
      </c>
      <c r="I189" s="89">
        <f>I190</f>
        <v>0</v>
      </c>
      <c r="J189" s="89">
        <f t="shared" ref="J189" si="101">J190</f>
        <v>0</v>
      </c>
      <c r="K189" s="89">
        <f t="shared" ref="K189" si="102">K190</f>
        <v>0</v>
      </c>
      <c r="L189" s="89">
        <f t="shared" ref="L189" si="103">L190</f>
        <v>0</v>
      </c>
      <c r="M189" s="89">
        <f t="shared" si="70"/>
        <v>0</v>
      </c>
      <c r="N189" s="89">
        <f t="shared" si="71"/>
        <v>0</v>
      </c>
      <c r="O189" s="89" t="str">
        <f t="shared" si="72"/>
        <v>-</v>
      </c>
      <c r="P189" s="89" t="str">
        <f t="shared" si="73"/>
        <v>-</v>
      </c>
      <c r="Q189" s="110"/>
    </row>
    <row r="190" spans="1:17" ht="90" outlineLevel="2">
      <c r="A190" s="55"/>
      <c r="B190" s="47" t="s">
        <v>170</v>
      </c>
      <c r="C190" s="40">
        <f>SUM(D190:G190)</f>
        <v>120064.3</v>
      </c>
      <c r="D190" s="6">
        <v>120064.3</v>
      </c>
      <c r="E190" s="40"/>
      <c r="F190" s="40"/>
      <c r="G190" s="40"/>
      <c r="H190" s="40"/>
      <c r="I190" s="40"/>
      <c r="J190" s="40"/>
      <c r="K190" s="40"/>
      <c r="L190" s="40"/>
      <c r="M190" s="40">
        <f t="shared" si="70"/>
        <v>0</v>
      </c>
      <c r="N190" s="40">
        <f t="shared" si="71"/>
        <v>0</v>
      </c>
      <c r="O190" s="40" t="str">
        <f t="shared" si="72"/>
        <v>-</v>
      </c>
      <c r="P190" s="40" t="str">
        <f t="shared" si="73"/>
        <v>-</v>
      </c>
      <c r="Q190" s="95" t="s">
        <v>390</v>
      </c>
    </row>
    <row r="191" spans="1:17" s="94" customFormat="1" ht="62.25" customHeight="1" collapsed="1">
      <c r="A191" s="87">
        <v>10</v>
      </c>
      <c r="B191" s="179" t="s">
        <v>178</v>
      </c>
      <c r="C191" s="89">
        <f>SUM(D191:G191)</f>
        <v>3272</v>
      </c>
      <c r="D191" s="89">
        <f>SUM(D192:D197)</f>
        <v>100</v>
      </c>
      <c r="E191" s="89">
        <f>SUM(E192:E197)</f>
        <v>3172</v>
      </c>
      <c r="F191" s="89">
        <f>SUM(F192:F197)</f>
        <v>0</v>
      </c>
      <c r="G191" s="89">
        <f>SUM(G192:G197)</f>
        <v>0</v>
      </c>
      <c r="H191" s="89">
        <f>SUM(I191:L191)</f>
        <v>50</v>
      </c>
      <c r="I191" s="89">
        <f>SUM(I192:I197)</f>
        <v>50</v>
      </c>
      <c r="J191" s="89">
        <f>SUM(J192:J197)</f>
        <v>0</v>
      </c>
      <c r="K191" s="89">
        <f>SUM(K192:K197)</f>
        <v>0</v>
      </c>
      <c r="L191" s="89">
        <f>SUM(L192:L197)</f>
        <v>0</v>
      </c>
      <c r="M191" s="89">
        <f t="shared" si="70"/>
        <v>1.5281173594132029</v>
      </c>
      <c r="N191" s="89">
        <f t="shared" si="71"/>
        <v>50</v>
      </c>
      <c r="O191" s="89">
        <f t="shared" si="72"/>
        <v>0</v>
      </c>
      <c r="P191" s="89" t="str">
        <f t="shared" si="73"/>
        <v>-</v>
      </c>
      <c r="Q191" s="110" t="s">
        <v>391</v>
      </c>
    </row>
    <row r="192" spans="1:17" ht="175.5" hidden="1" outlineLevel="2">
      <c r="A192" s="62"/>
      <c r="B192" s="1" t="s">
        <v>172</v>
      </c>
      <c r="C192" s="64">
        <f>SUM(D192:G192)</f>
        <v>2544.4</v>
      </c>
      <c r="D192" s="64"/>
      <c r="E192" s="64">
        <v>2544.4</v>
      </c>
      <c r="F192" s="64"/>
      <c r="G192" s="64"/>
      <c r="H192" s="64">
        <f>SUM(I192:L192)</f>
        <v>0</v>
      </c>
      <c r="I192" s="6"/>
      <c r="J192" s="6"/>
      <c r="K192" s="40"/>
      <c r="L192" s="40"/>
      <c r="M192" s="40">
        <f t="shared" si="70"/>
        <v>0</v>
      </c>
      <c r="N192" s="40" t="str">
        <f t="shared" si="71"/>
        <v>-</v>
      </c>
      <c r="O192" s="40">
        <f t="shared" si="72"/>
        <v>0</v>
      </c>
      <c r="P192" s="40" t="str">
        <f t="shared" si="73"/>
        <v>-</v>
      </c>
      <c r="Q192" s="95"/>
    </row>
    <row r="193" spans="1:17" ht="40.5" hidden="1" outlineLevel="2">
      <c r="A193" s="1"/>
      <c r="B193" s="1" t="s">
        <v>173</v>
      </c>
      <c r="C193" s="64">
        <f t="shared" ref="C193:C197" si="104">SUM(D193:G193)</f>
        <v>117.6</v>
      </c>
      <c r="D193" s="64"/>
      <c r="E193" s="64">
        <v>117.6</v>
      </c>
      <c r="F193" s="64"/>
      <c r="G193" s="64"/>
      <c r="H193" s="64">
        <f t="shared" ref="H193:H197" si="105">SUM(I193:L193)</f>
        <v>0</v>
      </c>
      <c r="I193" s="6"/>
      <c r="J193" s="6"/>
      <c r="K193" s="40"/>
      <c r="L193" s="40"/>
      <c r="M193" s="40">
        <f t="shared" si="70"/>
        <v>0</v>
      </c>
      <c r="N193" s="40" t="str">
        <f t="shared" si="71"/>
        <v>-</v>
      </c>
      <c r="O193" s="40">
        <f t="shared" si="72"/>
        <v>0</v>
      </c>
      <c r="P193" s="40" t="str">
        <f t="shared" si="73"/>
        <v>-</v>
      </c>
      <c r="Q193" s="95"/>
    </row>
    <row r="194" spans="1:17" ht="108" hidden="1" outlineLevel="2">
      <c r="A194" s="1"/>
      <c r="B194" s="1" t="s">
        <v>174</v>
      </c>
      <c r="C194" s="64">
        <f t="shared" si="104"/>
        <v>500</v>
      </c>
      <c r="D194" s="64"/>
      <c r="E194" s="64">
        <v>500</v>
      </c>
      <c r="F194" s="64"/>
      <c r="G194" s="64"/>
      <c r="H194" s="64">
        <f t="shared" si="105"/>
        <v>0</v>
      </c>
      <c r="I194" s="6"/>
      <c r="J194" s="6"/>
      <c r="K194" s="40"/>
      <c r="L194" s="40"/>
      <c r="M194" s="40">
        <f t="shared" si="70"/>
        <v>0</v>
      </c>
      <c r="N194" s="40" t="str">
        <f t="shared" si="71"/>
        <v>-</v>
      </c>
      <c r="O194" s="40">
        <f t="shared" si="72"/>
        <v>0</v>
      </c>
      <c r="P194" s="40" t="str">
        <f t="shared" si="73"/>
        <v>-</v>
      </c>
      <c r="Q194" s="95"/>
    </row>
    <row r="195" spans="1:17" ht="67.5" hidden="1" outlineLevel="2">
      <c r="A195" s="1"/>
      <c r="B195" s="1" t="s">
        <v>175</v>
      </c>
      <c r="C195" s="64">
        <f t="shared" si="104"/>
        <v>10</v>
      </c>
      <c r="D195" s="64"/>
      <c r="E195" s="64">
        <v>10</v>
      </c>
      <c r="F195" s="64"/>
      <c r="G195" s="64"/>
      <c r="H195" s="64">
        <f t="shared" si="105"/>
        <v>0</v>
      </c>
      <c r="I195" s="6"/>
      <c r="J195" s="6"/>
      <c r="K195" s="40"/>
      <c r="L195" s="40"/>
      <c r="M195" s="40">
        <f t="shared" si="70"/>
        <v>0</v>
      </c>
      <c r="N195" s="40" t="str">
        <f t="shared" si="71"/>
        <v>-</v>
      </c>
      <c r="O195" s="40">
        <f t="shared" si="72"/>
        <v>0</v>
      </c>
      <c r="P195" s="40" t="str">
        <f t="shared" si="73"/>
        <v>-</v>
      </c>
      <c r="Q195" s="95"/>
    </row>
    <row r="196" spans="1:17" ht="40.5" hidden="1" outlineLevel="2">
      <c r="A196" s="62"/>
      <c r="B196" s="1" t="s">
        <v>176</v>
      </c>
      <c r="C196" s="64">
        <f t="shared" si="104"/>
        <v>50</v>
      </c>
      <c r="D196" s="64">
        <v>50</v>
      </c>
      <c r="E196" s="64"/>
      <c r="F196" s="64"/>
      <c r="G196" s="64"/>
      <c r="H196" s="64">
        <f t="shared" si="105"/>
        <v>50</v>
      </c>
      <c r="I196" s="6">
        <v>50</v>
      </c>
      <c r="J196" s="6"/>
      <c r="K196" s="40"/>
      <c r="L196" s="40"/>
      <c r="M196" s="40">
        <f t="shared" si="70"/>
        <v>100</v>
      </c>
      <c r="N196" s="40">
        <f t="shared" si="71"/>
        <v>100</v>
      </c>
      <c r="O196" s="40" t="str">
        <f t="shared" si="72"/>
        <v>-</v>
      </c>
      <c r="P196" s="40" t="str">
        <f t="shared" si="73"/>
        <v>-</v>
      </c>
      <c r="Q196" s="95"/>
    </row>
    <row r="197" spans="1:17" ht="40.5" hidden="1" outlineLevel="2">
      <c r="A197" s="1"/>
      <c r="B197" s="1" t="s">
        <v>177</v>
      </c>
      <c r="C197" s="64">
        <f t="shared" si="104"/>
        <v>50</v>
      </c>
      <c r="D197" s="64">
        <v>50</v>
      </c>
      <c r="E197" s="64"/>
      <c r="F197" s="64"/>
      <c r="G197" s="64"/>
      <c r="H197" s="64">
        <f t="shared" si="105"/>
        <v>0</v>
      </c>
      <c r="I197" s="6"/>
      <c r="J197" s="6"/>
      <c r="K197" s="40"/>
      <c r="L197" s="40"/>
      <c r="M197" s="40">
        <f t="shared" si="70"/>
        <v>0</v>
      </c>
      <c r="N197" s="40">
        <f t="shared" si="71"/>
        <v>0</v>
      </c>
      <c r="O197" s="40" t="str">
        <f t="shared" si="72"/>
        <v>-</v>
      </c>
      <c r="P197" s="40" t="str">
        <f t="shared" si="73"/>
        <v>-</v>
      </c>
      <c r="Q197" s="95"/>
    </row>
    <row r="198" spans="1:17" s="11" customFormat="1" ht="40.5">
      <c r="A198" s="87">
        <v>11</v>
      </c>
      <c r="B198" s="179" t="s">
        <v>193</v>
      </c>
      <c r="C198" s="89">
        <f>SUM(D198:G198)</f>
        <v>105864</v>
      </c>
      <c r="D198" s="89">
        <f t="shared" ref="D198:L198" si="106">D199+D206+D210</f>
        <v>50307.7</v>
      </c>
      <c r="E198" s="89">
        <f t="shared" si="106"/>
        <v>55556.3</v>
      </c>
      <c r="F198" s="89">
        <f t="shared" si="106"/>
        <v>0</v>
      </c>
      <c r="G198" s="89">
        <f t="shared" si="106"/>
        <v>0</v>
      </c>
      <c r="H198" s="89">
        <f t="shared" si="106"/>
        <v>5974.27</v>
      </c>
      <c r="I198" s="89">
        <f t="shared" si="106"/>
        <v>5974.27</v>
      </c>
      <c r="J198" s="89">
        <f t="shared" si="106"/>
        <v>0</v>
      </c>
      <c r="K198" s="89">
        <f t="shared" si="106"/>
        <v>0</v>
      </c>
      <c r="L198" s="89">
        <f t="shared" si="106"/>
        <v>0</v>
      </c>
      <c r="M198" s="89">
        <f t="shared" si="70"/>
        <v>5.643344290788181</v>
      </c>
      <c r="N198" s="89">
        <f t="shared" si="71"/>
        <v>11.875458428828987</v>
      </c>
      <c r="O198" s="89">
        <f t="shared" si="72"/>
        <v>0</v>
      </c>
      <c r="P198" s="89" t="str">
        <f t="shared" si="73"/>
        <v>-</v>
      </c>
      <c r="Q198" s="95"/>
    </row>
    <row r="199" spans="1:17" s="11" customFormat="1" ht="38.25" outlineLevel="1">
      <c r="A199" s="23"/>
      <c r="B199" s="51" t="s">
        <v>194</v>
      </c>
      <c r="C199" s="42">
        <f>SUM(D199:G199)</f>
        <v>74111.3</v>
      </c>
      <c r="D199" s="42">
        <f>SUM(D200:D205)</f>
        <v>19745</v>
      </c>
      <c r="E199" s="42">
        <f>SUM(E200:E205)</f>
        <v>54366.3</v>
      </c>
      <c r="F199" s="42">
        <f t="shared" ref="F199:G199" si="107">SUM(F200:F205)</f>
        <v>0</v>
      </c>
      <c r="G199" s="42">
        <f t="shared" si="107"/>
        <v>0</v>
      </c>
      <c r="H199" s="42">
        <f>SUM(I199:L199)</f>
        <v>5974.27</v>
      </c>
      <c r="I199" s="42">
        <f>SUM(I200:I205)</f>
        <v>5974.27</v>
      </c>
      <c r="J199" s="42">
        <f>SUM(J200:J205)</f>
        <v>0</v>
      </c>
      <c r="K199" s="42">
        <f t="shared" ref="K199" si="108">SUM(K200:K205)</f>
        <v>0</v>
      </c>
      <c r="L199" s="42">
        <f t="shared" ref="L199" si="109">SUM(L200:L205)</f>
        <v>0</v>
      </c>
      <c r="M199" s="42">
        <f t="shared" si="70"/>
        <v>8.0612133372373727</v>
      </c>
      <c r="N199" s="42">
        <f t="shared" si="71"/>
        <v>30.257128386933402</v>
      </c>
      <c r="O199" s="42">
        <f t="shared" si="72"/>
        <v>0</v>
      </c>
      <c r="P199" s="42" t="str">
        <f t="shared" si="73"/>
        <v>-</v>
      </c>
      <c r="Q199" s="95"/>
    </row>
    <row r="200" spans="1:17" ht="75" outlineLevel="2">
      <c r="A200" s="30"/>
      <c r="B200" s="43" t="s">
        <v>179</v>
      </c>
      <c r="C200" s="40">
        <f t="shared" ref="C200:C213" si="110">SUM(D200:G200)</f>
        <v>34190</v>
      </c>
      <c r="D200" s="6">
        <v>1015.7</v>
      </c>
      <c r="E200" s="6">
        <v>33174.300000000003</v>
      </c>
      <c r="F200" s="6"/>
      <c r="G200" s="6"/>
      <c r="H200" s="6">
        <f t="shared" ref="H200:H202" si="111">SUM(I200:L200)</f>
        <v>0</v>
      </c>
      <c r="I200" s="6"/>
      <c r="J200" s="6"/>
      <c r="K200" s="40"/>
      <c r="L200" s="40"/>
      <c r="M200" s="40">
        <f t="shared" ref="M200:M263" si="112">IFERROR(H200/C200*100,"-")</f>
        <v>0</v>
      </c>
      <c r="N200" s="40">
        <f t="shared" ref="N200:N263" si="113">IFERROR(I200/D200*100,"-")</f>
        <v>0</v>
      </c>
      <c r="O200" s="40">
        <f t="shared" ref="O200:O263" si="114">IFERROR(J200/E200*100,"-")</f>
        <v>0</v>
      </c>
      <c r="P200" s="40" t="str">
        <f t="shared" ref="P200:P263" si="115">IFERROR(K200/F200*100,"-")</f>
        <v>-</v>
      </c>
      <c r="Q200" s="95" t="s">
        <v>408</v>
      </c>
    </row>
    <row r="201" spans="1:17" ht="45" outlineLevel="2">
      <c r="A201" s="30"/>
      <c r="B201" s="3" t="s">
        <v>180</v>
      </c>
      <c r="C201" s="40">
        <f t="shared" si="110"/>
        <v>16667</v>
      </c>
      <c r="D201" s="6">
        <v>1667</v>
      </c>
      <c r="E201" s="6">
        <v>15000</v>
      </c>
      <c r="F201" s="6"/>
      <c r="G201" s="6"/>
      <c r="H201" s="6">
        <f t="shared" si="111"/>
        <v>0</v>
      </c>
      <c r="I201" s="6"/>
      <c r="J201" s="6"/>
      <c r="K201" s="40"/>
      <c r="L201" s="40"/>
      <c r="M201" s="40">
        <f t="shared" si="112"/>
        <v>0</v>
      </c>
      <c r="N201" s="40">
        <f t="shared" si="113"/>
        <v>0</v>
      </c>
      <c r="O201" s="40">
        <f t="shared" si="114"/>
        <v>0</v>
      </c>
      <c r="P201" s="40" t="str">
        <f t="shared" si="115"/>
        <v>-</v>
      </c>
      <c r="Q201" s="95" t="s">
        <v>409</v>
      </c>
    </row>
    <row r="202" spans="1:17" ht="45" outlineLevel="2">
      <c r="A202" s="30"/>
      <c r="B202" s="3" t="s">
        <v>181</v>
      </c>
      <c r="C202" s="40">
        <f t="shared" si="110"/>
        <v>6880</v>
      </c>
      <c r="D202" s="6">
        <v>688</v>
      </c>
      <c r="E202" s="6">
        <v>6192</v>
      </c>
      <c r="F202" s="6"/>
      <c r="G202" s="6"/>
      <c r="H202" s="6">
        <f t="shared" si="111"/>
        <v>0</v>
      </c>
      <c r="I202" s="6"/>
      <c r="J202" s="6"/>
      <c r="K202" s="40"/>
      <c r="L202" s="40"/>
      <c r="M202" s="40">
        <f t="shared" si="112"/>
        <v>0</v>
      </c>
      <c r="N202" s="40">
        <f t="shared" si="113"/>
        <v>0</v>
      </c>
      <c r="O202" s="40">
        <f t="shared" si="114"/>
        <v>0</v>
      </c>
      <c r="P202" s="40" t="str">
        <f t="shared" si="115"/>
        <v>-</v>
      </c>
      <c r="Q202" s="95" t="s">
        <v>410</v>
      </c>
    </row>
    <row r="203" spans="1:17" ht="30" outlineLevel="2">
      <c r="A203" s="30"/>
      <c r="B203" s="3" t="s">
        <v>182</v>
      </c>
      <c r="C203" s="40">
        <f t="shared" si="110"/>
        <v>500</v>
      </c>
      <c r="D203" s="6">
        <v>500</v>
      </c>
      <c r="E203" s="6"/>
      <c r="F203" s="6"/>
      <c r="G203" s="6"/>
      <c r="H203" s="6">
        <f>SUM(I203:L203)</f>
        <v>500</v>
      </c>
      <c r="I203" s="6">
        <v>500</v>
      </c>
      <c r="J203" s="6"/>
      <c r="K203" s="40"/>
      <c r="L203" s="40"/>
      <c r="M203" s="40">
        <f t="shared" si="112"/>
        <v>100</v>
      </c>
      <c r="N203" s="40">
        <f t="shared" si="113"/>
        <v>100</v>
      </c>
      <c r="O203" s="40" t="str">
        <f t="shared" si="114"/>
        <v>-</v>
      </c>
      <c r="P203" s="40" t="str">
        <f t="shared" si="115"/>
        <v>-</v>
      </c>
      <c r="Q203" s="95" t="s">
        <v>411</v>
      </c>
    </row>
    <row r="204" spans="1:17" ht="30" outlineLevel="2">
      <c r="A204" s="30"/>
      <c r="B204" s="3" t="s">
        <v>183</v>
      </c>
      <c r="C204" s="40">
        <f t="shared" si="110"/>
        <v>400</v>
      </c>
      <c r="D204" s="6">
        <v>400</v>
      </c>
      <c r="E204" s="6"/>
      <c r="F204" s="6"/>
      <c r="G204" s="6"/>
      <c r="H204" s="6">
        <f t="shared" ref="H204:H205" si="116">SUM(I204:L204)</f>
        <v>0</v>
      </c>
      <c r="I204" s="6"/>
      <c r="J204" s="6"/>
      <c r="K204" s="40"/>
      <c r="L204" s="40"/>
      <c r="M204" s="40">
        <f t="shared" si="112"/>
        <v>0</v>
      </c>
      <c r="N204" s="40">
        <f t="shared" si="113"/>
        <v>0</v>
      </c>
      <c r="O204" s="40" t="str">
        <f t="shared" si="114"/>
        <v>-</v>
      </c>
      <c r="P204" s="40" t="str">
        <f t="shared" si="115"/>
        <v>-</v>
      </c>
      <c r="Q204" s="95" t="s">
        <v>412</v>
      </c>
    </row>
    <row r="205" spans="1:17" ht="105" outlineLevel="2">
      <c r="A205" s="30"/>
      <c r="B205" s="3" t="s">
        <v>184</v>
      </c>
      <c r="C205" s="40">
        <f t="shared" si="110"/>
        <v>15474.3</v>
      </c>
      <c r="D205" s="6">
        <v>15474.3</v>
      </c>
      <c r="E205" s="6"/>
      <c r="F205" s="6"/>
      <c r="G205" s="6"/>
      <c r="H205" s="6">
        <f t="shared" si="116"/>
        <v>5474.27</v>
      </c>
      <c r="I205" s="6">
        <v>5474.27</v>
      </c>
      <c r="J205" s="6"/>
      <c r="K205" s="40"/>
      <c r="L205" s="40"/>
      <c r="M205" s="40">
        <f t="shared" si="112"/>
        <v>35.376527532747851</v>
      </c>
      <c r="N205" s="40">
        <f t="shared" si="113"/>
        <v>35.376527532747851</v>
      </c>
      <c r="O205" s="40" t="str">
        <f t="shared" si="114"/>
        <v>-</v>
      </c>
      <c r="P205" s="40" t="str">
        <f t="shared" si="115"/>
        <v>-</v>
      </c>
      <c r="Q205" s="95" t="s">
        <v>413</v>
      </c>
    </row>
    <row r="206" spans="1:17" ht="38.25" outlineLevel="1">
      <c r="A206" s="33"/>
      <c r="B206" s="33" t="s">
        <v>185</v>
      </c>
      <c r="C206" s="42">
        <f>SUM(D206:G206)</f>
        <v>29000</v>
      </c>
      <c r="D206" s="41">
        <f>SUM(D207:D209)</f>
        <v>29000</v>
      </c>
      <c r="E206" s="41">
        <f t="shared" ref="E206:G206" si="117">SUM(E207:E209)</f>
        <v>0</v>
      </c>
      <c r="F206" s="41">
        <f t="shared" si="117"/>
        <v>0</v>
      </c>
      <c r="G206" s="41">
        <f t="shared" si="117"/>
        <v>0</v>
      </c>
      <c r="H206" s="42">
        <f>SUM(I206:L206)</f>
        <v>0</v>
      </c>
      <c r="I206" s="41">
        <f>SUM(I207:I209)</f>
        <v>0</v>
      </c>
      <c r="J206" s="41">
        <f t="shared" ref="J206" si="118">SUM(J207:J209)</f>
        <v>0</v>
      </c>
      <c r="K206" s="41">
        <f t="shared" ref="K206" si="119">SUM(K207:K209)</f>
        <v>0</v>
      </c>
      <c r="L206" s="41">
        <f t="shared" ref="L206" si="120">SUM(L207:L209)</f>
        <v>0</v>
      </c>
      <c r="M206" s="41">
        <f t="shared" si="112"/>
        <v>0</v>
      </c>
      <c r="N206" s="41">
        <f t="shared" si="113"/>
        <v>0</v>
      </c>
      <c r="O206" s="41" t="str">
        <f t="shared" si="114"/>
        <v>-</v>
      </c>
      <c r="P206" s="41" t="str">
        <f t="shared" si="115"/>
        <v>-</v>
      </c>
      <c r="Q206" s="95"/>
    </row>
    <row r="207" spans="1:17" ht="60" outlineLevel="2">
      <c r="A207" s="30"/>
      <c r="B207" s="3" t="s">
        <v>186</v>
      </c>
      <c r="C207" s="40">
        <f t="shared" si="110"/>
        <v>26881</v>
      </c>
      <c r="D207" s="6">
        <v>26881</v>
      </c>
      <c r="E207" s="6"/>
      <c r="F207" s="6"/>
      <c r="G207" s="6"/>
      <c r="H207" s="6"/>
      <c r="I207" s="6"/>
      <c r="J207" s="6"/>
      <c r="K207" s="40"/>
      <c r="L207" s="40"/>
      <c r="M207" s="40">
        <f t="shared" si="112"/>
        <v>0</v>
      </c>
      <c r="N207" s="40">
        <f t="shared" si="113"/>
        <v>0</v>
      </c>
      <c r="O207" s="40" t="str">
        <f t="shared" si="114"/>
        <v>-</v>
      </c>
      <c r="P207" s="40" t="str">
        <f t="shared" si="115"/>
        <v>-</v>
      </c>
      <c r="Q207" s="95" t="s">
        <v>414</v>
      </c>
    </row>
    <row r="208" spans="1:17" ht="38.25" outlineLevel="2">
      <c r="A208" s="66"/>
      <c r="B208" s="3" t="s">
        <v>187</v>
      </c>
      <c r="C208" s="40">
        <f t="shared" si="110"/>
        <v>1100</v>
      </c>
      <c r="D208" s="6">
        <v>1100</v>
      </c>
      <c r="E208" s="6"/>
      <c r="F208" s="6"/>
      <c r="G208" s="6"/>
      <c r="H208" s="6"/>
      <c r="I208" s="6"/>
      <c r="J208" s="6"/>
      <c r="K208" s="40"/>
      <c r="L208" s="40"/>
      <c r="M208" s="40">
        <f t="shared" si="112"/>
        <v>0</v>
      </c>
      <c r="N208" s="40">
        <f t="shared" si="113"/>
        <v>0</v>
      </c>
      <c r="O208" s="40" t="str">
        <f t="shared" si="114"/>
        <v>-</v>
      </c>
      <c r="P208" s="40" t="str">
        <f t="shared" si="115"/>
        <v>-</v>
      </c>
      <c r="Q208" s="95" t="s">
        <v>415</v>
      </c>
    </row>
    <row r="209" spans="1:17" ht="45" outlineLevel="2">
      <c r="A209" s="66"/>
      <c r="B209" s="3" t="s">
        <v>188</v>
      </c>
      <c r="C209" s="40">
        <f t="shared" si="110"/>
        <v>1019</v>
      </c>
      <c r="D209" s="6">
        <v>1019</v>
      </c>
      <c r="E209" s="6"/>
      <c r="F209" s="6"/>
      <c r="G209" s="6"/>
      <c r="H209" s="6"/>
      <c r="I209" s="6"/>
      <c r="J209" s="6"/>
      <c r="K209" s="40"/>
      <c r="L209" s="40"/>
      <c r="M209" s="40">
        <f t="shared" si="112"/>
        <v>0</v>
      </c>
      <c r="N209" s="40">
        <f t="shared" si="113"/>
        <v>0</v>
      </c>
      <c r="O209" s="40" t="str">
        <f t="shared" si="114"/>
        <v>-</v>
      </c>
      <c r="P209" s="40" t="str">
        <f t="shared" si="115"/>
        <v>-</v>
      </c>
      <c r="Q209" s="95" t="s">
        <v>416</v>
      </c>
    </row>
    <row r="210" spans="1:17" ht="48.75" customHeight="1" outlineLevel="1" collapsed="1">
      <c r="A210" s="33"/>
      <c r="B210" s="33" t="s">
        <v>189</v>
      </c>
      <c r="C210" s="42">
        <f>SUM(D210:G210)</f>
        <v>2752.7</v>
      </c>
      <c r="D210" s="41">
        <f>SUM(D211:D213)</f>
        <v>1562.6999999999998</v>
      </c>
      <c r="E210" s="41">
        <f t="shared" ref="E210:G210" si="121">SUM(E211:E213)</f>
        <v>1190</v>
      </c>
      <c r="F210" s="41">
        <f t="shared" si="121"/>
        <v>0</v>
      </c>
      <c r="G210" s="41">
        <f t="shared" si="121"/>
        <v>0</v>
      </c>
      <c r="H210" s="42">
        <f>SUM(I210:L210)</f>
        <v>0</v>
      </c>
      <c r="I210" s="41">
        <f>SUM(I211:I213)</f>
        <v>0</v>
      </c>
      <c r="J210" s="41">
        <f t="shared" ref="J210" si="122">SUM(J211:J213)</f>
        <v>0</v>
      </c>
      <c r="K210" s="41">
        <f t="shared" ref="K210" si="123">SUM(K211:K213)</f>
        <v>0</v>
      </c>
      <c r="L210" s="41">
        <f t="shared" ref="L210" si="124">SUM(L211:L213)</f>
        <v>0</v>
      </c>
      <c r="M210" s="41">
        <f t="shared" si="112"/>
        <v>0</v>
      </c>
      <c r="N210" s="41">
        <f t="shared" si="113"/>
        <v>0</v>
      </c>
      <c r="O210" s="41">
        <f t="shared" si="114"/>
        <v>0</v>
      </c>
      <c r="P210" s="41" t="str">
        <f t="shared" si="115"/>
        <v>-</v>
      </c>
      <c r="Q210" s="95" t="s">
        <v>523</v>
      </c>
    </row>
    <row r="211" spans="1:17" ht="25.5" hidden="1" outlineLevel="2">
      <c r="A211" s="30"/>
      <c r="B211" s="3" t="s">
        <v>190</v>
      </c>
      <c r="C211" s="40">
        <f t="shared" si="110"/>
        <v>1500</v>
      </c>
      <c r="D211" s="6">
        <v>1500</v>
      </c>
      <c r="E211" s="6"/>
      <c r="F211" s="6"/>
      <c r="G211" s="6"/>
      <c r="H211" s="40">
        <f>SUM(I211:L211)</f>
        <v>0</v>
      </c>
      <c r="I211" s="6"/>
      <c r="J211" s="6"/>
      <c r="K211" s="40"/>
      <c r="L211" s="40"/>
      <c r="M211" s="40">
        <f t="shared" si="112"/>
        <v>0</v>
      </c>
      <c r="N211" s="40">
        <f t="shared" si="113"/>
        <v>0</v>
      </c>
      <c r="O211" s="40" t="str">
        <f t="shared" si="114"/>
        <v>-</v>
      </c>
      <c r="P211" s="40" t="str">
        <f t="shared" si="115"/>
        <v>-</v>
      </c>
      <c r="Q211" s="95"/>
    </row>
    <row r="212" spans="1:17" ht="51" hidden="1" outlineLevel="2">
      <c r="A212" s="30"/>
      <c r="B212" s="3" t="s">
        <v>191</v>
      </c>
      <c r="C212" s="40">
        <f t="shared" si="110"/>
        <v>421.1</v>
      </c>
      <c r="D212" s="6">
        <v>21.1</v>
      </c>
      <c r="E212" s="6">
        <v>400</v>
      </c>
      <c r="F212" s="6"/>
      <c r="G212" s="6"/>
      <c r="H212" s="40">
        <f t="shared" ref="H212:H213" si="125">SUM(I212:L212)</f>
        <v>0</v>
      </c>
      <c r="I212" s="6"/>
      <c r="J212" s="6"/>
      <c r="K212" s="40"/>
      <c r="L212" s="40"/>
      <c r="M212" s="40">
        <f t="shared" si="112"/>
        <v>0</v>
      </c>
      <c r="N212" s="40">
        <f t="shared" si="113"/>
        <v>0</v>
      </c>
      <c r="O212" s="40">
        <f t="shared" si="114"/>
        <v>0</v>
      </c>
      <c r="P212" s="40" t="str">
        <f t="shared" si="115"/>
        <v>-</v>
      </c>
      <c r="Q212" s="95" t="s">
        <v>417</v>
      </c>
    </row>
    <row r="213" spans="1:17" ht="51" hidden="1" outlineLevel="2">
      <c r="A213" s="30"/>
      <c r="B213" s="3" t="s">
        <v>192</v>
      </c>
      <c r="C213" s="40">
        <f t="shared" si="110"/>
        <v>831.6</v>
      </c>
      <c r="D213" s="6">
        <v>41.6</v>
      </c>
      <c r="E213" s="6">
        <v>790</v>
      </c>
      <c r="F213" s="6"/>
      <c r="G213" s="6"/>
      <c r="H213" s="40">
        <f t="shared" si="125"/>
        <v>0</v>
      </c>
      <c r="I213" s="6"/>
      <c r="J213" s="6"/>
      <c r="K213" s="40"/>
      <c r="L213" s="40"/>
      <c r="M213" s="40">
        <f t="shared" si="112"/>
        <v>0</v>
      </c>
      <c r="N213" s="40">
        <f t="shared" si="113"/>
        <v>0</v>
      </c>
      <c r="O213" s="40">
        <f t="shared" si="114"/>
        <v>0</v>
      </c>
      <c r="P213" s="40" t="str">
        <f t="shared" si="115"/>
        <v>-</v>
      </c>
      <c r="Q213" s="95" t="s">
        <v>417</v>
      </c>
    </row>
    <row r="214" spans="1:17" s="94" customFormat="1" ht="54">
      <c r="A214" s="87">
        <v>12</v>
      </c>
      <c r="B214" s="179" t="s">
        <v>220</v>
      </c>
      <c r="C214" s="89">
        <f>SUM(D214:G214)</f>
        <v>113857.92</v>
      </c>
      <c r="D214" s="89">
        <f t="shared" ref="D214:L214" si="126">D215+D228+D230+D233+D235+D237</f>
        <v>51180.32</v>
      </c>
      <c r="E214" s="89">
        <f t="shared" si="126"/>
        <v>62677.599999999999</v>
      </c>
      <c r="F214" s="89">
        <f t="shared" si="126"/>
        <v>0</v>
      </c>
      <c r="G214" s="89">
        <f t="shared" si="126"/>
        <v>0</v>
      </c>
      <c r="H214" s="89">
        <f t="shared" si="126"/>
        <v>3240.01</v>
      </c>
      <c r="I214" s="89">
        <f t="shared" si="126"/>
        <v>3240.01</v>
      </c>
      <c r="J214" s="89">
        <f t="shared" si="126"/>
        <v>0</v>
      </c>
      <c r="K214" s="89">
        <f t="shared" si="126"/>
        <v>0</v>
      </c>
      <c r="L214" s="89">
        <f t="shared" si="126"/>
        <v>0</v>
      </c>
      <c r="M214" s="89">
        <f t="shared" si="112"/>
        <v>2.8456606268584568</v>
      </c>
      <c r="N214" s="89">
        <f t="shared" si="113"/>
        <v>6.3305778471099829</v>
      </c>
      <c r="O214" s="89">
        <f t="shared" si="114"/>
        <v>0</v>
      </c>
      <c r="P214" s="89" t="str">
        <f t="shared" si="115"/>
        <v>-</v>
      </c>
      <c r="Q214" s="110"/>
    </row>
    <row r="215" spans="1:17" ht="38.25" outlineLevel="1">
      <c r="A215" s="33"/>
      <c r="B215" s="33" t="s">
        <v>195</v>
      </c>
      <c r="C215" s="42">
        <f t="shared" ref="C215:C240" si="127">SUM(D215:G215)</f>
        <v>80532.2</v>
      </c>
      <c r="D215" s="41">
        <f>SUM(D216:D227)</f>
        <v>18331.099999999999</v>
      </c>
      <c r="E215" s="41">
        <f>SUM(E216:E227)</f>
        <v>62201.1</v>
      </c>
      <c r="F215" s="41">
        <f>SUM(F216:F227)</f>
        <v>0</v>
      </c>
      <c r="G215" s="41">
        <f>SUM(G216:G227)</f>
        <v>0</v>
      </c>
      <c r="H215" s="42">
        <f t="shared" ref="H215:H240" si="128">SUM(I215:L215)</f>
        <v>129.80000000000001</v>
      </c>
      <c r="I215" s="41">
        <f>SUM(I216:I227)</f>
        <v>129.80000000000001</v>
      </c>
      <c r="J215" s="41">
        <f>SUM(J216:J227)</f>
        <v>0</v>
      </c>
      <c r="K215" s="41">
        <f>SUM(K216:K227)</f>
        <v>0</v>
      </c>
      <c r="L215" s="41">
        <f>SUM(L216:L227)</f>
        <v>0</v>
      </c>
      <c r="M215" s="41">
        <f t="shared" si="112"/>
        <v>0.1611777649188772</v>
      </c>
      <c r="N215" s="41">
        <f t="shared" si="113"/>
        <v>0.70808625778049339</v>
      </c>
      <c r="O215" s="41">
        <f t="shared" si="114"/>
        <v>0</v>
      </c>
      <c r="P215" s="41" t="str">
        <f t="shared" si="115"/>
        <v>-</v>
      </c>
      <c r="Q215" s="95"/>
    </row>
    <row r="216" spans="1:17" ht="30" outlineLevel="2">
      <c r="A216" s="68"/>
      <c r="B216" s="99" t="s">
        <v>196</v>
      </c>
      <c r="C216" s="40">
        <f t="shared" si="127"/>
        <v>6250</v>
      </c>
      <c r="D216" s="71">
        <v>4950</v>
      </c>
      <c r="E216" s="71">
        <v>1300</v>
      </c>
      <c r="F216" s="40"/>
      <c r="G216" s="40"/>
      <c r="H216" s="40">
        <f t="shared" si="128"/>
        <v>0</v>
      </c>
      <c r="I216" s="40">
        <v>0</v>
      </c>
      <c r="J216" s="40">
        <v>0</v>
      </c>
      <c r="K216" s="40"/>
      <c r="L216" s="40"/>
      <c r="M216" s="40">
        <f t="shared" si="112"/>
        <v>0</v>
      </c>
      <c r="N216" s="40">
        <f t="shared" si="113"/>
        <v>0</v>
      </c>
      <c r="O216" s="40">
        <f t="shared" si="114"/>
        <v>0</v>
      </c>
      <c r="P216" s="40" t="str">
        <f t="shared" si="115"/>
        <v>-</v>
      </c>
      <c r="Q216" s="95" t="s">
        <v>337</v>
      </c>
    </row>
    <row r="217" spans="1:17" ht="30" outlineLevel="2">
      <c r="A217" s="68"/>
      <c r="B217" s="99" t="s">
        <v>197</v>
      </c>
      <c r="C217" s="40">
        <f t="shared" si="127"/>
        <v>4705.8</v>
      </c>
      <c r="D217" s="71">
        <v>3500</v>
      </c>
      <c r="E217" s="71">
        <v>1205.8</v>
      </c>
      <c r="F217" s="40"/>
      <c r="G217" s="40"/>
      <c r="H217" s="40">
        <f t="shared" si="128"/>
        <v>0</v>
      </c>
      <c r="I217" s="40">
        <v>0</v>
      </c>
      <c r="J217" s="40">
        <v>0</v>
      </c>
      <c r="K217" s="40"/>
      <c r="L217" s="40"/>
      <c r="M217" s="40">
        <f t="shared" si="112"/>
        <v>0</v>
      </c>
      <c r="N217" s="40">
        <f t="shared" si="113"/>
        <v>0</v>
      </c>
      <c r="O217" s="40">
        <f t="shared" si="114"/>
        <v>0</v>
      </c>
      <c r="P217" s="40" t="str">
        <f t="shared" si="115"/>
        <v>-</v>
      </c>
      <c r="Q217" s="95" t="s">
        <v>337</v>
      </c>
    </row>
    <row r="218" spans="1:17" ht="30" outlineLevel="2">
      <c r="A218" s="68"/>
      <c r="B218" s="99" t="s">
        <v>198</v>
      </c>
      <c r="C218" s="40">
        <f t="shared" si="127"/>
        <v>2500</v>
      </c>
      <c r="D218" s="71">
        <v>2500</v>
      </c>
      <c r="E218" s="40"/>
      <c r="F218" s="40"/>
      <c r="G218" s="40"/>
      <c r="H218" s="40">
        <f t="shared" si="128"/>
        <v>0</v>
      </c>
      <c r="I218" s="40">
        <v>0</v>
      </c>
      <c r="J218" s="40"/>
      <c r="K218" s="40"/>
      <c r="L218" s="40"/>
      <c r="M218" s="40">
        <f t="shared" si="112"/>
        <v>0</v>
      </c>
      <c r="N218" s="40">
        <f t="shared" si="113"/>
        <v>0</v>
      </c>
      <c r="O218" s="40" t="str">
        <f t="shared" si="114"/>
        <v>-</v>
      </c>
      <c r="P218" s="40" t="str">
        <f t="shared" si="115"/>
        <v>-</v>
      </c>
      <c r="Q218" s="95" t="s">
        <v>337</v>
      </c>
    </row>
    <row r="219" spans="1:17" ht="24" outlineLevel="2">
      <c r="A219" s="68"/>
      <c r="B219" s="99" t="s">
        <v>199</v>
      </c>
      <c r="C219" s="40">
        <f t="shared" si="127"/>
        <v>22621.399999999998</v>
      </c>
      <c r="D219" s="72">
        <v>1934.1</v>
      </c>
      <c r="E219" s="71">
        <v>20687.3</v>
      </c>
      <c r="F219" s="40"/>
      <c r="G219" s="40"/>
      <c r="H219" s="40">
        <f t="shared" si="128"/>
        <v>129.80000000000001</v>
      </c>
      <c r="I219" s="40">
        <v>129.80000000000001</v>
      </c>
      <c r="J219" s="40">
        <v>0</v>
      </c>
      <c r="K219" s="40"/>
      <c r="L219" s="40"/>
      <c r="M219" s="40">
        <f t="shared" si="112"/>
        <v>0.57379295711140788</v>
      </c>
      <c r="N219" s="40">
        <f t="shared" si="113"/>
        <v>6.7111317925650189</v>
      </c>
      <c r="O219" s="40">
        <f t="shared" si="114"/>
        <v>0</v>
      </c>
      <c r="P219" s="40" t="str">
        <f t="shared" si="115"/>
        <v>-</v>
      </c>
      <c r="Q219" s="95" t="s">
        <v>338</v>
      </c>
    </row>
    <row r="220" spans="1:17" ht="30" outlineLevel="2">
      <c r="A220" s="68"/>
      <c r="B220" s="99" t="s">
        <v>200</v>
      </c>
      <c r="C220" s="40">
        <f t="shared" si="127"/>
        <v>800</v>
      </c>
      <c r="D220" s="72">
        <v>800</v>
      </c>
      <c r="E220" s="40"/>
      <c r="F220" s="40"/>
      <c r="G220" s="40"/>
      <c r="H220" s="40">
        <f t="shared" si="128"/>
        <v>0</v>
      </c>
      <c r="I220" s="40">
        <v>0</v>
      </c>
      <c r="J220" s="40"/>
      <c r="K220" s="40"/>
      <c r="L220" s="40"/>
      <c r="M220" s="40">
        <f t="shared" si="112"/>
        <v>0</v>
      </c>
      <c r="N220" s="40">
        <f t="shared" si="113"/>
        <v>0</v>
      </c>
      <c r="O220" s="40" t="str">
        <f t="shared" si="114"/>
        <v>-</v>
      </c>
      <c r="P220" s="40" t="str">
        <f t="shared" si="115"/>
        <v>-</v>
      </c>
      <c r="Q220" s="95" t="s">
        <v>337</v>
      </c>
    </row>
    <row r="221" spans="1:17" ht="60" outlineLevel="2">
      <c r="A221" s="68"/>
      <c r="B221" s="99" t="s">
        <v>201</v>
      </c>
      <c r="C221" s="40">
        <f t="shared" si="127"/>
        <v>24390</v>
      </c>
      <c r="D221" s="101">
        <v>1220</v>
      </c>
      <c r="E221" s="101">
        <v>23170</v>
      </c>
      <c r="F221" s="40"/>
      <c r="G221" s="40"/>
      <c r="H221" s="40">
        <f t="shared" si="128"/>
        <v>0</v>
      </c>
      <c r="I221" s="40">
        <v>0</v>
      </c>
      <c r="J221" s="40">
        <v>0</v>
      </c>
      <c r="K221" s="40"/>
      <c r="L221" s="40"/>
      <c r="M221" s="40">
        <f t="shared" si="112"/>
        <v>0</v>
      </c>
      <c r="N221" s="40">
        <f t="shared" si="113"/>
        <v>0</v>
      </c>
      <c r="O221" s="40">
        <f t="shared" si="114"/>
        <v>0</v>
      </c>
      <c r="P221" s="40" t="str">
        <f t="shared" si="115"/>
        <v>-</v>
      </c>
      <c r="Q221" s="95" t="s">
        <v>339</v>
      </c>
    </row>
    <row r="222" spans="1:17" ht="45" outlineLevel="2">
      <c r="A222" s="68"/>
      <c r="B222" s="99" t="s">
        <v>202</v>
      </c>
      <c r="C222" s="40">
        <f t="shared" si="127"/>
        <v>5075</v>
      </c>
      <c r="D222" s="101">
        <v>254</v>
      </c>
      <c r="E222" s="101">
        <v>4821</v>
      </c>
      <c r="F222" s="40"/>
      <c r="G222" s="40"/>
      <c r="H222" s="40">
        <f t="shared" si="128"/>
        <v>0</v>
      </c>
      <c r="I222" s="40">
        <v>0</v>
      </c>
      <c r="J222" s="40">
        <v>0</v>
      </c>
      <c r="K222" s="40"/>
      <c r="L222" s="40"/>
      <c r="M222" s="40">
        <f t="shared" si="112"/>
        <v>0</v>
      </c>
      <c r="N222" s="40">
        <f t="shared" si="113"/>
        <v>0</v>
      </c>
      <c r="O222" s="40">
        <f t="shared" si="114"/>
        <v>0</v>
      </c>
      <c r="P222" s="40" t="str">
        <f t="shared" si="115"/>
        <v>-</v>
      </c>
      <c r="Q222" s="95" t="s">
        <v>340</v>
      </c>
    </row>
    <row r="223" spans="1:17" ht="75" outlineLevel="2">
      <c r="A223" s="68"/>
      <c r="B223" s="99" t="s">
        <v>203</v>
      </c>
      <c r="C223" s="40">
        <f t="shared" si="127"/>
        <v>5727</v>
      </c>
      <c r="D223" s="101">
        <v>287</v>
      </c>
      <c r="E223" s="101">
        <v>5440</v>
      </c>
      <c r="F223" s="40"/>
      <c r="G223" s="40"/>
      <c r="H223" s="40">
        <f t="shared" si="128"/>
        <v>0</v>
      </c>
      <c r="I223" s="40">
        <v>0</v>
      </c>
      <c r="J223" s="40">
        <v>0</v>
      </c>
      <c r="K223" s="40"/>
      <c r="L223" s="40"/>
      <c r="M223" s="40">
        <f t="shared" si="112"/>
        <v>0</v>
      </c>
      <c r="N223" s="40">
        <f t="shared" si="113"/>
        <v>0</v>
      </c>
      <c r="O223" s="40">
        <f t="shared" si="114"/>
        <v>0</v>
      </c>
      <c r="P223" s="40" t="str">
        <f t="shared" si="115"/>
        <v>-</v>
      </c>
      <c r="Q223" s="95" t="s">
        <v>341</v>
      </c>
    </row>
    <row r="224" spans="1:17" ht="75" outlineLevel="2">
      <c r="A224" s="68"/>
      <c r="B224" s="99" t="s">
        <v>204</v>
      </c>
      <c r="C224" s="40">
        <f t="shared" si="127"/>
        <v>5861</v>
      </c>
      <c r="D224" s="101">
        <v>284</v>
      </c>
      <c r="E224" s="101">
        <v>5577</v>
      </c>
      <c r="F224" s="40"/>
      <c r="G224" s="40"/>
      <c r="H224" s="40">
        <f t="shared" si="128"/>
        <v>0</v>
      </c>
      <c r="I224" s="40">
        <v>0</v>
      </c>
      <c r="J224" s="40">
        <v>0</v>
      </c>
      <c r="K224" s="40"/>
      <c r="L224" s="40"/>
      <c r="M224" s="40">
        <f t="shared" si="112"/>
        <v>0</v>
      </c>
      <c r="N224" s="40">
        <f t="shared" si="113"/>
        <v>0</v>
      </c>
      <c r="O224" s="40">
        <f t="shared" si="114"/>
        <v>0</v>
      </c>
      <c r="P224" s="40" t="str">
        <f t="shared" si="115"/>
        <v>-</v>
      </c>
      <c r="Q224" s="95" t="s">
        <v>341</v>
      </c>
    </row>
    <row r="225" spans="1:17" ht="30" outlineLevel="2">
      <c r="A225" s="68"/>
      <c r="B225" s="99" t="s">
        <v>205</v>
      </c>
      <c r="C225" s="40">
        <f t="shared" si="127"/>
        <v>502</v>
      </c>
      <c r="D225" s="101">
        <v>502</v>
      </c>
      <c r="E225" s="102"/>
      <c r="F225" s="40"/>
      <c r="G225" s="40"/>
      <c r="H225" s="40">
        <f t="shared" si="128"/>
        <v>0</v>
      </c>
      <c r="I225" s="40">
        <v>0</v>
      </c>
      <c r="J225" s="40"/>
      <c r="K225" s="40"/>
      <c r="L225" s="40"/>
      <c r="M225" s="40">
        <f t="shared" si="112"/>
        <v>0</v>
      </c>
      <c r="N225" s="40">
        <f t="shared" si="113"/>
        <v>0</v>
      </c>
      <c r="O225" s="40" t="str">
        <f t="shared" si="114"/>
        <v>-</v>
      </c>
      <c r="P225" s="40" t="str">
        <f t="shared" si="115"/>
        <v>-</v>
      </c>
      <c r="Q225" s="95" t="s">
        <v>342</v>
      </c>
    </row>
    <row r="226" spans="1:17" ht="30" outlineLevel="2">
      <c r="A226" s="68"/>
      <c r="B226" s="99" t="s">
        <v>206</v>
      </c>
      <c r="C226" s="40">
        <f t="shared" si="127"/>
        <v>100</v>
      </c>
      <c r="D226" s="101">
        <v>100</v>
      </c>
      <c r="E226" s="102"/>
      <c r="F226" s="40"/>
      <c r="G226" s="40"/>
      <c r="H226" s="40">
        <f t="shared" si="128"/>
        <v>0</v>
      </c>
      <c r="I226" s="40">
        <v>0</v>
      </c>
      <c r="J226" s="40"/>
      <c r="K226" s="40"/>
      <c r="L226" s="40"/>
      <c r="M226" s="40">
        <f t="shared" si="112"/>
        <v>0</v>
      </c>
      <c r="N226" s="40">
        <f t="shared" si="113"/>
        <v>0</v>
      </c>
      <c r="O226" s="40" t="str">
        <f t="shared" si="114"/>
        <v>-</v>
      </c>
      <c r="P226" s="40" t="str">
        <f t="shared" si="115"/>
        <v>-</v>
      </c>
      <c r="Q226" s="95" t="s">
        <v>343</v>
      </c>
    </row>
    <row r="227" spans="1:17" ht="30" outlineLevel="2">
      <c r="A227" s="68"/>
      <c r="B227" s="99" t="s">
        <v>207</v>
      </c>
      <c r="C227" s="40">
        <f t="shared" si="127"/>
        <v>2000</v>
      </c>
      <c r="D227" s="101">
        <v>2000</v>
      </c>
      <c r="E227" s="102"/>
      <c r="F227" s="40"/>
      <c r="G227" s="40"/>
      <c r="H227" s="40">
        <f t="shared" si="128"/>
        <v>0</v>
      </c>
      <c r="I227" s="40">
        <v>0</v>
      </c>
      <c r="J227" s="40"/>
      <c r="K227" s="40"/>
      <c r="L227" s="40"/>
      <c r="M227" s="40">
        <f t="shared" si="112"/>
        <v>0</v>
      </c>
      <c r="N227" s="40">
        <f t="shared" si="113"/>
        <v>0</v>
      </c>
      <c r="O227" s="40" t="str">
        <f t="shared" si="114"/>
        <v>-</v>
      </c>
      <c r="P227" s="40" t="str">
        <f t="shared" si="115"/>
        <v>-</v>
      </c>
      <c r="Q227" s="95" t="s">
        <v>344</v>
      </c>
    </row>
    <row r="228" spans="1:17" ht="25.5" outlineLevel="1">
      <c r="A228" s="33"/>
      <c r="B228" s="33" t="s">
        <v>208</v>
      </c>
      <c r="C228" s="42">
        <f t="shared" si="127"/>
        <v>300</v>
      </c>
      <c r="D228" s="41">
        <f>D229</f>
        <v>300</v>
      </c>
      <c r="E228" s="41">
        <f t="shared" ref="E228:G228" si="129">E229</f>
        <v>0</v>
      </c>
      <c r="F228" s="41">
        <f t="shared" si="129"/>
        <v>0</v>
      </c>
      <c r="G228" s="41">
        <f t="shared" si="129"/>
        <v>0</v>
      </c>
      <c r="H228" s="42">
        <f t="shared" ref="H228" si="130">SUM(I228:L228)</f>
        <v>0</v>
      </c>
      <c r="I228" s="41">
        <f>I229</f>
        <v>0</v>
      </c>
      <c r="J228" s="41">
        <f t="shared" ref="J228" si="131">J229</f>
        <v>0</v>
      </c>
      <c r="K228" s="41">
        <f t="shared" ref="K228" si="132">K229</f>
        <v>0</v>
      </c>
      <c r="L228" s="41">
        <f t="shared" ref="L228" si="133">L229</f>
        <v>0</v>
      </c>
      <c r="M228" s="41">
        <f t="shared" si="112"/>
        <v>0</v>
      </c>
      <c r="N228" s="41">
        <f t="shared" si="113"/>
        <v>0</v>
      </c>
      <c r="O228" s="41" t="str">
        <f t="shared" si="114"/>
        <v>-</v>
      </c>
      <c r="P228" s="41" t="str">
        <f t="shared" si="115"/>
        <v>-</v>
      </c>
      <c r="Q228" s="95"/>
    </row>
    <row r="229" spans="1:17" ht="60" outlineLevel="2">
      <c r="A229" s="67"/>
      <c r="B229" s="100" t="s">
        <v>209</v>
      </c>
      <c r="C229" s="40">
        <f t="shared" si="127"/>
        <v>300</v>
      </c>
      <c r="D229" s="72">
        <v>300</v>
      </c>
      <c r="E229" s="40"/>
      <c r="F229" s="40"/>
      <c r="G229" s="40"/>
      <c r="H229" s="40">
        <f t="shared" si="128"/>
        <v>0</v>
      </c>
      <c r="I229" s="40">
        <v>0</v>
      </c>
      <c r="J229" s="40"/>
      <c r="K229" s="40"/>
      <c r="L229" s="40"/>
      <c r="M229" s="40">
        <f t="shared" si="112"/>
        <v>0</v>
      </c>
      <c r="N229" s="40">
        <f t="shared" si="113"/>
        <v>0</v>
      </c>
      <c r="O229" s="40" t="str">
        <f t="shared" si="114"/>
        <v>-</v>
      </c>
      <c r="P229" s="40" t="str">
        <f t="shared" si="115"/>
        <v>-</v>
      </c>
      <c r="Q229" s="95" t="s">
        <v>345</v>
      </c>
    </row>
    <row r="230" spans="1:17" outlineLevel="1">
      <c r="A230" s="33"/>
      <c r="B230" s="33" t="s">
        <v>210</v>
      </c>
      <c r="C230" s="42">
        <f t="shared" si="127"/>
        <v>767</v>
      </c>
      <c r="D230" s="41">
        <f>SUM(D231:D232)</f>
        <v>767</v>
      </c>
      <c r="E230" s="41">
        <f t="shared" ref="E230:F230" si="134">SUM(E231:E232)</f>
        <v>0</v>
      </c>
      <c r="F230" s="41">
        <f t="shared" si="134"/>
        <v>0</v>
      </c>
      <c r="G230" s="41">
        <f>SUM(G231:G232)</f>
        <v>0</v>
      </c>
      <c r="H230" s="42">
        <f t="shared" ref="H230" si="135">SUM(I230:L230)</f>
        <v>0</v>
      </c>
      <c r="I230" s="41">
        <f>SUM(I231:I232)</f>
        <v>0</v>
      </c>
      <c r="J230" s="41">
        <f t="shared" ref="J230" si="136">SUM(J231:J232)</f>
        <v>0</v>
      </c>
      <c r="K230" s="41">
        <f t="shared" ref="K230" si="137">SUM(K231:K232)</f>
        <v>0</v>
      </c>
      <c r="L230" s="41">
        <f>SUM(L231:L232)</f>
        <v>0</v>
      </c>
      <c r="M230" s="41">
        <f t="shared" si="112"/>
        <v>0</v>
      </c>
      <c r="N230" s="41">
        <f t="shared" si="113"/>
        <v>0</v>
      </c>
      <c r="O230" s="41" t="str">
        <f t="shared" si="114"/>
        <v>-</v>
      </c>
      <c r="P230" s="41" t="str">
        <f t="shared" si="115"/>
        <v>-</v>
      </c>
      <c r="Q230" s="95"/>
    </row>
    <row r="231" spans="1:17" ht="30" outlineLevel="2">
      <c r="A231" s="67"/>
      <c r="B231" s="99" t="s">
        <v>211</v>
      </c>
      <c r="C231" s="40">
        <f t="shared" si="127"/>
        <v>582</v>
      </c>
      <c r="D231" s="101">
        <v>582</v>
      </c>
      <c r="E231" s="40"/>
      <c r="F231" s="40"/>
      <c r="G231" s="40"/>
      <c r="H231" s="40">
        <f t="shared" si="128"/>
        <v>0</v>
      </c>
      <c r="I231" s="40">
        <v>0</v>
      </c>
      <c r="J231" s="40"/>
      <c r="K231" s="40"/>
      <c r="L231" s="40"/>
      <c r="M231" s="40">
        <f t="shared" si="112"/>
        <v>0</v>
      </c>
      <c r="N231" s="40">
        <f t="shared" si="113"/>
        <v>0</v>
      </c>
      <c r="O231" s="40" t="str">
        <f t="shared" si="114"/>
        <v>-</v>
      </c>
      <c r="P231" s="40" t="str">
        <f t="shared" si="115"/>
        <v>-</v>
      </c>
      <c r="Q231" s="95" t="s">
        <v>346</v>
      </c>
    </row>
    <row r="232" spans="1:17" outlineLevel="2">
      <c r="A232" s="67"/>
      <c r="B232" s="99" t="s">
        <v>212</v>
      </c>
      <c r="C232" s="40">
        <f t="shared" si="127"/>
        <v>185</v>
      </c>
      <c r="D232" s="72">
        <v>185</v>
      </c>
      <c r="E232" s="40"/>
      <c r="F232" s="40"/>
      <c r="G232" s="40"/>
      <c r="H232" s="40">
        <f t="shared" si="128"/>
        <v>0</v>
      </c>
      <c r="I232" s="40">
        <v>0</v>
      </c>
      <c r="J232" s="40"/>
      <c r="K232" s="40"/>
      <c r="L232" s="40"/>
      <c r="M232" s="40">
        <f t="shared" si="112"/>
        <v>0</v>
      </c>
      <c r="N232" s="40">
        <f t="shared" si="113"/>
        <v>0</v>
      </c>
      <c r="O232" s="40" t="str">
        <f t="shared" si="114"/>
        <v>-</v>
      </c>
      <c r="P232" s="40" t="str">
        <f t="shared" si="115"/>
        <v>-</v>
      </c>
      <c r="Q232" s="95" t="s">
        <v>347</v>
      </c>
    </row>
    <row r="233" spans="1:17" ht="25.5" outlineLevel="1">
      <c r="A233" s="33"/>
      <c r="B233" s="33" t="s">
        <v>213</v>
      </c>
      <c r="C233" s="42">
        <f t="shared" si="127"/>
        <v>680.7</v>
      </c>
      <c r="D233" s="41">
        <f>D234</f>
        <v>204.2</v>
      </c>
      <c r="E233" s="41">
        <f t="shared" ref="E233:G233" si="138">E234</f>
        <v>476.5</v>
      </c>
      <c r="F233" s="41">
        <f t="shared" si="138"/>
        <v>0</v>
      </c>
      <c r="G233" s="41">
        <f t="shared" si="138"/>
        <v>0</v>
      </c>
      <c r="H233" s="42">
        <f t="shared" ref="H233" si="139">SUM(I233:L233)</f>
        <v>0</v>
      </c>
      <c r="I233" s="41">
        <f>I234</f>
        <v>0</v>
      </c>
      <c r="J233" s="41">
        <f t="shared" ref="J233" si="140">J234</f>
        <v>0</v>
      </c>
      <c r="K233" s="41">
        <f t="shared" ref="K233" si="141">K234</f>
        <v>0</v>
      </c>
      <c r="L233" s="41">
        <f t="shared" ref="L233" si="142">L234</f>
        <v>0</v>
      </c>
      <c r="M233" s="41">
        <f t="shared" si="112"/>
        <v>0</v>
      </c>
      <c r="N233" s="41">
        <f t="shared" si="113"/>
        <v>0</v>
      </c>
      <c r="O233" s="41">
        <f t="shared" si="114"/>
        <v>0</v>
      </c>
      <c r="P233" s="41" t="str">
        <f t="shared" si="115"/>
        <v>-</v>
      </c>
      <c r="Q233" s="95"/>
    </row>
    <row r="234" spans="1:17" outlineLevel="2">
      <c r="A234" s="69"/>
      <c r="B234" s="99" t="s">
        <v>212</v>
      </c>
      <c r="C234" s="40">
        <f t="shared" si="127"/>
        <v>680.7</v>
      </c>
      <c r="D234" s="71">
        <v>204.2</v>
      </c>
      <c r="E234" s="71">
        <v>476.5</v>
      </c>
      <c r="F234" s="40"/>
      <c r="G234" s="40"/>
      <c r="H234" s="40">
        <f t="shared" si="128"/>
        <v>0</v>
      </c>
      <c r="I234" s="40">
        <v>0</v>
      </c>
      <c r="J234" s="40">
        <v>0</v>
      </c>
      <c r="K234" s="40"/>
      <c r="L234" s="40"/>
      <c r="M234" s="40">
        <f t="shared" si="112"/>
        <v>0</v>
      </c>
      <c r="N234" s="40">
        <f t="shared" si="113"/>
        <v>0</v>
      </c>
      <c r="O234" s="40">
        <f t="shared" si="114"/>
        <v>0</v>
      </c>
      <c r="P234" s="40" t="str">
        <f t="shared" si="115"/>
        <v>-</v>
      </c>
      <c r="Q234" s="95" t="s">
        <v>348</v>
      </c>
    </row>
    <row r="235" spans="1:17" ht="25.5" outlineLevel="1">
      <c r="A235" s="33"/>
      <c r="B235" s="33" t="s">
        <v>214</v>
      </c>
      <c r="C235" s="42">
        <f t="shared" si="127"/>
        <v>2346.4</v>
      </c>
      <c r="D235" s="41">
        <f>D236</f>
        <v>2346.4</v>
      </c>
      <c r="E235" s="41">
        <f t="shared" ref="E235:G235" si="143">E236</f>
        <v>0</v>
      </c>
      <c r="F235" s="41">
        <f t="shared" si="143"/>
        <v>0</v>
      </c>
      <c r="G235" s="41">
        <f t="shared" si="143"/>
        <v>0</v>
      </c>
      <c r="H235" s="42">
        <f t="shared" ref="H235" si="144">SUM(I235:L235)</f>
        <v>0</v>
      </c>
      <c r="I235" s="41">
        <f>I236</f>
        <v>0</v>
      </c>
      <c r="J235" s="41">
        <f t="shared" ref="J235" si="145">J236</f>
        <v>0</v>
      </c>
      <c r="K235" s="41">
        <f t="shared" ref="K235" si="146">K236</f>
        <v>0</v>
      </c>
      <c r="L235" s="41">
        <f t="shared" ref="L235" si="147">L236</f>
        <v>0</v>
      </c>
      <c r="M235" s="41">
        <f t="shared" si="112"/>
        <v>0</v>
      </c>
      <c r="N235" s="41">
        <f t="shared" si="113"/>
        <v>0</v>
      </c>
      <c r="O235" s="41" t="str">
        <f t="shared" si="114"/>
        <v>-</v>
      </c>
      <c r="P235" s="41" t="str">
        <f t="shared" si="115"/>
        <v>-</v>
      </c>
      <c r="Q235" s="95"/>
    </row>
    <row r="236" spans="1:17" ht="24" outlineLevel="2">
      <c r="A236" s="70"/>
      <c r="B236" s="99" t="s">
        <v>215</v>
      </c>
      <c r="C236" s="40">
        <f t="shared" si="127"/>
        <v>2346.4</v>
      </c>
      <c r="D236" s="72">
        <v>2346.4</v>
      </c>
      <c r="E236" s="72"/>
      <c r="F236" s="72"/>
      <c r="G236" s="40"/>
      <c r="H236" s="40">
        <f t="shared" si="128"/>
        <v>0</v>
      </c>
      <c r="I236" s="40">
        <v>0</v>
      </c>
      <c r="J236" s="40"/>
      <c r="K236" s="40"/>
      <c r="L236" s="40"/>
      <c r="M236" s="40">
        <f t="shared" si="112"/>
        <v>0</v>
      </c>
      <c r="N236" s="40">
        <f t="shared" si="113"/>
        <v>0</v>
      </c>
      <c r="O236" s="40" t="str">
        <f t="shared" si="114"/>
        <v>-</v>
      </c>
      <c r="P236" s="40" t="str">
        <f t="shared" si="115"/>
        <v>-</v>
      </c>
      <c r="Q236" s="95" t="s">
        <v>349</v>
      </c>
    </row>
    <row r="237" spans="1:17" ht="25.5" outlineLevel="1">
      <c r="A237" s="33"/>
      <c r="B237" s="33" t="s">
        <v>216</v>
      </c>
      <c r="C237" s="42">
        <f t="shared" si="127"/>
        <v>29231.62</v>
      </c>
      <c r="D237" s="41">
        <f>SUM(D238:D240)</f>
        <v>29231.62</v>
      </c>
      <c r="E237" s="41">
        <f t="shared" ref="E237:G237" si="148">SUM(E238:E240)</f>
        <v>0</v>
      </c>
      <c r="F237" s="41">
        <f t="shared" si="148"/>
        <v>0</v>
      </c>
      <c r="G237" s="41">
        <f t="shared" si="148"/>
        <v>0</v>
      </c>
      <c r="H237" s="42">
        <f t="shared" ref="H237" si="149">SUM(I237:L237)</f>
        <v>3110.21</v>
      </c>
      <c r="I237" s="41">
        <f>SUM(I238:I240)</f>
        <v>3110.21</v>
      </c>
      <c r="J237" s="41">
        <f t="shared" ref="J237" si="150">SUM(J238:J240)</f>
        <v>0</v>
      </c>
      <c r="K237" s="41">
        <f t="shared" ref="K237" si="151">SUM(K238:K240)</f>
        <v>0</v>
      </c>
      <c r="L237" s="41">
        <f t="shared" ref="L237" si="152">SUM(L238:L240)</f>
        <v>0</v>
      </c>
      <c r="M237" s="41">
        <f t="shared" si="112"/>
        <v>10.639882428685102</v>
      </c>
      <c r="N237" s="41">
        <f t="shared" si="113"/>
        <v>10.639882428685102</v>
      </c>
      <c r="O237" s="41" t="str">
        <f t="shared" si="114"/>
        <v>-</v>
      </c>
      <c r="P237" s="41" t="str">
        <f t="shared" si="115"/>
        <v>-</v>
      </c>
      <c r="Q237" s="95"/>
    </row>
    <row r="238" spans="1:17" ht="24" outlineLevel="2">
      <c r="A238" s="67"/>
      <c r="B238" s="100" t="s">
        <v>217</v>
      </c>
      <c r="C238" s="40">
        <f t="shared" si="127"/>
        <v>18456.32</v>
      </c>
      <c r="D238" s="71">
        <v>18456.32</v>
      </c>
      <c r="E238" s="40"/>
      <c r="F238" s="40"/>
      <c r="G238" s="40"/>
      <c r="H238" s="40">
        <f t="shared" si="128"/>
        <v>1566.7</v>
      </c>
      <c r="I238" s="40">
        <v>1566.7</v>
      </c>
      <c r="J238" s="40"/>
      <c r="K238" s="40"/>
      <c r="L238" s="40"/>
      <c r="M238" s="40">
        <f t="shared" si="112"/>
        <v>8.4886911366946407</v>
      </c>
      <c r="N238" s="40">
        <f t="shared" si="113"/>
        <v>8.4886911366946407</v>
      </c>
      <c r="O238" s="40" t="str">
        <f t="shared" si="114"/>
        <v>-</v>
      </c>
      <c r="P238" s="40" t="str">
        <f t="shared" si="115"/>
        <v>-</v>
      </c>
      <c r="Q238" s="95" t="s">
        <v>350</v>
      </c>
    </row>
    <row r="239" spans="1:17" ht="48" outlineLevel="2">
      <c r="A239" s="67"/>
      <c r="B239" s="100" t="s">
        <v>218</v>
      </c>
      <c r="C239" s="40">
        <f t="shared" si="127"/>
        <v>7505.2</v>
      </c>
      <c r="D239" s="71">
        <v>7505.2</v>
      </c>
      <c r="E239" s="40"/>
      <c r="F239" s="40"/>
      <c r="G239" s="40"/>
      <c r="H239" s="40">
        <f t="shared" si="128"/>
        <v>697.65</v>
      </c>
      <c r="I239" s="40">
        <v>697.65</v>
      </c>
      <c r="J239" s="40"/>
      <c r="K239" s="40"/>
      <c r="L239" s="40"/>
      <c r="M239" s="40">
        <f t="shared" si="112"/>
        <v>9.2955550818099439</v>
      </c>
      <c r="N239" s="40">
        <f t="shared" si="113"/>
        <v>9.2955550818099439</v>
      </c>
      <c r="O239" s="40" t="str">
        <f t="shared" si="114"/>
        <v>-</v>
      </c>
      <c r="P239" s="40" t="str">
        <f t="shared" si="115"/>
        <v>-</v>
      </c>
      <c r="Q239" s="95" t="s">
        <v>350</v>
      </c>
    </row>
    <row r="240" spans="1:17" ht="36" outlineLevel="2">
      <c r="A240" s="67"/>
      <c r="B240" s="100" t="s">
        <v>219</v>
      </c>
      <c r="C240" s="40">
        <f t="shared" si="127"/>
        <v>3270.1</v>
      </c>
      <c r="D240" s="71">
        <v>3270.1</v>
      </c>
      <c r="E240" s="40"/>
      <c r="F240" s="40"/>
      <c r="G240" s="40"/>
      <c r="H240" s="40">
        <f t="shared" si="128"/>
        <v>845.86</v>
      </c>
      <c r="I240" s="40">
        <v>845.86</v>
      </c>
      <c r="J240" s="40"/>
      <c r="K240" s="40"/>
      <c r="L240" s="40"/>
      <c r="M240" s="40">
        <f t="shared" si="112"/>
        <v>25.866487263386439</v>
      </c>
      <c r="N240" s="40">
        <f t="shared" si="113"/>
        <v>25.866487263386439</v>
      </c>
      <c r="O240" s="40" t="str">
        <f t="shared" si="114"/>
        <v>-</v>
      </c>
      <c r="P240" s="40" t="str">
        <f t="shared" si="115"/>
        <v>-</v>
      </c>
      <c r="Q240" s="95" t="s">
        <v>350</v>
      </c>
    </row>
    <row r="241" spans="1:17" s="94" customFormat="1" ht="231" customHeight="1" collapsed="1">
      <c r="A241" s="87">
        <v>13</v>
      </c>
      <c r="B241" s="179" t="s">
        <v>370</v>
      </c>
      <c r="C241" s="89">
        <f>SUM(D241:G241)</f>
        <v>2431.6</v>
      </c>
      <c r="D241" s="90">
        <f>SUM(D242:D248)</f>
        <v>2361.6</v>
      </c>
      <c r="E241" s="90">
        <f t="shared" ref="E241:G241" si="153">SUM(E242:E248)</f>
        <v>70</v>
      </c>
      <c r="F241" s="90">
        <f t="shared" si="153"/>
        <v>0</v>
      </c>
      <c r="G241" s="90">
        <f t="shared" si="153"/>
        <v>0</v>
      </c>
      <c r="H241" s="89">
        <f>SUM(I241:L241)</f>
        <v>1430.6</v>
      </c>
      <c r="I241" s="90">
        <f>SUM(I242:I248)</f>
        <v>1430.6</v>
      </c>
      <c r="J241" s="90">
        <f t="shared" ref="J241" si="154">SUM(J242:J248)</f>
        <v>0</v>
      </c>
      <c r="K241" s="90">
        <f t="shared" ref="K241" si="155">SUM(K242:K248)</f>
        <v>0</v>
      </c>
      <c r="L241" s="90">
        <f t="shared" ref="L241" si="156">SUM(L242:L248)</f>
        <v>0</v>
      </c>
      <c r="M241" s="90">
        <f t="shared" si="112"/>
        <v>58.833689751603877</v>
      </c>
      <c r="N241" s="90">
        <f t="shared" si="113"/>
        <v>60.577574525745263</v>
      </c>
      <c r="O241" s="90">
        <f t="shared" si="114"/>
        <v>0</v>
      </c>
      <c r="P241" s="90" t="str">
        <f t="shared" si="115"/>
        <v>-</v>
      </c>
      <c r="Q241" s="110" t="s">
        <v>524</v>
      </c>
    </row>
    <row r="242" spans="1:17" ht="76.5" hidden="1" outlineLevel="2">
      <c r="A242" s="28"/>
      <c r="B242" s="3" t="s">
        <v>221</v>
      </c>
      <c r="C242" s="40">
        <f t="shared" ref="C242:C248" si="157">SUM(D242:G242)</f>
        <v>100</v>
      </c>
      <c r="D242" s="39">
        <v>100</v>
      </c>
      <c r="E242" s="26"/>
      <c r="F242" s="26"/>
      <c r="G242" s="26"/>
      <c r="H242" s="40">
        <f t="shared" ref="H242:H248" si="158">SUM(I242:L242)</f>
        <v>0</v>
      </c>
      <c r="I242" s="26"/>
      <c r="J242" s="26"/>
      <c r="K242" s="26"/>
      <c r="L242" s="26"/>
      <c r="M242" s="26">
        <f t="shared" si="112"/>
        <v>0</v>
      </c>
      <c r="N242" s="26">
        <f t="shared" si="113"/>
        <v>0</v>
      </c>
      <c r="O242" s="26" t="str">
        <f t="shared" si="114"/>
        <v>-</v>
      </c>
      <c r="P242" s="26" t="str">
        <f t="shared" si="115"/>
        <v>-</v>
      </c>
      <c r="Q242" s="95"/>
    </row>
    <row r="243" spans="1:17" ht="63.75" hidden="1" outlineLevel="2">
      <c r="A243" s="28"/>
      <c r="B243" s="32" t="s">
        <v>222</v>
      </c>
      <c r="C243" s="40">
        <f t="shared" si="157"/>
        <v>1331.6</v>
      </c>
      <c r="D243" s="39">
        <v>1331.6</v>
      </c>
      <c r="E243" s="26"/>
      <c r="F243" s="26"/>
      <c r="G243" s="26"/>
      <c r="H243" s="40">
        <f t="shared" si="158"/>
        <v>1331.6</v>
      </c>
      <c r="I243" s="26">
        <v>1331.6</v>
      </c>
      <c r="J243" s="26"/>
      <c r="K243" s="26"/>
      <c r="L243" s="26"/>
      <c r="M243" s="26">
        <f t="shared" si="112"/>
        <v>100</v>
      </c>
      <c r="N243" s="26">
        <f t="shared" si="113"/>
        <v>100</v>
      </c>
      <c r="O243" s="26" t="str">
        <f t="shared" si="114"/>
        <v>-</v>
      </c>
      <c r="P243" s="26" t="str">
        <f t="shared" si="115"/>
        <v>-</v>
      </c>
      <c r="Q243" s="95"/>
    </row>
    <row r="244" spans="1:17" ht="38.25" hidden="1" outlineLevel="2">
      <c r="A244" s="28"/>
      <c r="B244" s="3" t="s">
        <v>223</v>
      </c>
      <c r="C244" s="40">
        <f t="shared" si="157"/>
        <v>100</v>
      </c>
      <c r="D244" s="39">
        <v>30</v>
      </c>
      <c r="E244" s="39">
        <v>70</v>
      </c>
      <c r="F244" s="26"/>
      <c r="G244" s="26"/>
      <c r="H244" s="40">
        <f t="shared" si="158"/>
        <v>0</v>
      </c>
      <c r="I244" s="26"/>
      <c r="J244" s="26"/>
      <c r="K244" s="26"/>
      <c r="L244" s="26"/>
      <c r="M244" s="26">
        <f t="shared" si="112"/>
        <v>0</v>
      </c>
      <c r="N244" s="26">
        <f t="shared" si="113"/>
        <v>0</v>
      </c>
      <c r="O244" s="26">
        <f t="shared" si="114"/>
        <v>0</v>
      </c>
      <c r="P244" s="26" t="str">
        <f t="shared" si="115"/>
        <v>-</v>
      </c>
      <c r="Q244" s="95"/>
    </row>
    <row r="245" spans="1:17" ht="153" hidden="1" outlineLevel="2">
      <c r="A245" s="28"/>
      <c r="B245" s="3" t="s">
        <v>224</v>
      </c>
      <c r="C245" s="40">
        <f t="shared" si="157"/>
        <v>700</v>
      </c>
      <c r="D245" s="39">
        <v>700</v>
      </c>
      <c r="E245" s="26"/>
      <c r="F245" s="26"/>
      <c r="G245" s="26"/>
      <c r="H245" s="40">
        <f t="shared" si="158"/>
        <v>0</v>
      </c>
      <c r="I245" s="26"/>
      <c r="J245" s="26"/>
      <c r="K245" s="26"/>
      <c r="L245" s="26"/>
      <c r="M245" s="26">
        <f t="shared" si="112"/>
        <v>0</v>
      </c>
      <c r="N245" s="26">
        <f t="shared" si="113"/>
        <v>0</v>
      </c>
      <c r="O245" s="26" t="str">
        <f t="shared" si="114"/>
        <v>-</v>
      </c>
      <c r="P245" s="26" t="str">
        <f t="shared" si="115"/>
        <v>-</v>
      </c>
      <c r="Q245" s="95"/>
    </row>
    <row r="246" spans="1:17" ht="38.25" hidden="1" outlineLevel="2">
      <c r="A246" s="28"/>
      <c r="B246" s="3" t="s">
        <v>225</v>
      </c>
      <c r="C246" s="40">
        <f t="shared" si="157"/>
        <v>75</v>
      </c>
      <c r="D246" s="39">
        <v>75</v>
      </c>
      <c r="E246" s="26"/>
      <c r="F246" s="26"/>
      <c r="G246" s="26"/>
      <c r="H246" s="40">
        <f t="shared" si="158"/>
        <v>49.5</v>
      </c>
      <c r="I246" s="26">
        <v>49.5</v>
      </c>
      <c r="J246" s="26"/>
      <c r="K246" s="26"/>
      <c r="L246" s="26"/>
      <c r="M246" s="26">
        <f t="shared" si="112"/>
        <v>66</v>
      </c>
      <c r="N246" s="26">
        <f t="shared" si="113"/>
        <v>66</v>
      </c>
      <c r="O246" s="26" t="str">
        <f t="shared" si="114"/>
        <v>-</v>
      </c>
      <c r="P246" s="26" t="str">
        <f t="shared" si="115"/>
        <v>-</v>
      </c>
      <c r="Q246" s="95"/>
    </row>
    <row r="247" spans="1:17" ht="51" hidden="1" outlineLevel="2">
      <c r="A247" s="28"/>
      <c r="B247" s="3" t="s">
        <v>226</v>
      </c>
      <c r="C247" s="40">
        <f t="shared" si="157"/>
        <v>50</v>
      </c>
      <c r="D247" s="39">
        <v>50</v>
      </c>
      <c r="E247" s="26"/>
      <c r="F247" s="26"/>
      <c r="G247" s="26"/>
      <c r="H247" s="40">
        <f t="shared" si="158"/>
        <v>49.5</v>
      </c>
      <c r="I247" s="26">
        <v>49.5</v>
      </c>
      <c r="J247" s="26"/>
      <c r="K247" s="26"/>
      <c r="L247" s="26"/>
      <c r="M247" s="26">
        <f t="shared" si="112"/>
        <v>99</v>
      </c>
      <c r="N247" s="26">
        <f t="shared" si="113"/>
        <v>99</v>
      </c>
      <c r="O247" s="26" t="str">
        <f t="shared" si="114"/>
        <v>-</v>
      </c>
      <c r="P247" s="26" t="str">
        <f t="shared" si="115"/>
        <v>-</v>
      </c>
      <c r="Q247" s="95"/>
    </row>
    <row r="248" spans="1:17" ht="38.25" hidden="1" outlineLevel="2">
      <c r="A248" s="28"/>
      <c r="B248" s="3" t="s">
        <v>227</v>
      </c>
      <c r="C248" s="40">
        <f t="shared" si="157"/>
        <v>75</v>
      </c>
      <c r="D248" s="39">
        <v>75</v>
      </c>
      <c r="E248" s="26"/>
      <c r="F248" s="26"/>
      <c r="G248" s="26"/>
      <c r="H248" s="40">
        <f t="shared" si="158"/>
        <v>0</v>
      </c>
      <c r="I248" s="26"/>
      <c r="J248" s="26"/>
      <c r="K248" s="26"/>
      <c r="L248" s="26"/>
      <c r="M248" s="26">
        <f t="shared" si="112"/>
        <v>0</v>
      </c>
      <c r="N248" s="26">
        <f t="shared" si="113"/>
        <v>0</v>
      </c>
      <c r="O248" s="26" t="str">
        <f t="shared" si="114"/>
        <v>-</v>
      </c>
      <c r="P248" s="26" t="str">
        <f t="shared" si="115"/>
        <v>-</v>
      </c>
      <c r="Q248" s="95"/>
    </row>
    <row r="249" spans="1:17" s="94" customFormat="1" ht="67.5">
      <c r="A249" s="87">
        <v>14</v>
      </c>
      <c r="B249" s="179" t="s">
        <v>235</v>
      </c>
      <c r="C249" s="89">
        <f>SUM(D249:G249)</f>
        <v>15543.6</v>
      </c>
      <c r="D249" s="89">
        <f>D250+D256</f>
        <v>15444.2</v>
      </c>
      <c r="E249" s="89">
        <f t="shared" ref="E249:L249" si="159">E250+E256</f>
        <v>99.4</v>
      </c>
      <c r="F249" s="89">
        <f t="shared" si="159"/>
        <v>0</v>
      </c>
      <c r="G249" s="89">
        <f t="shared" si="159"/>
        <v>0</v>
      </c>
      <c r="H249" s="89">
        <f t="shared" si="159"/>
        <v>1547.9950000000001</v>
      </c>
      <c r="I249" s="89">
        <f t="shared" si="159"/>
        <v>1547.9950000000001</v>
      </c>
      <c r="J249" s="89">
        <f t="shared" si="159"/>
        <v>0</v>
      </c>
      <c r="K249" s="89">
        <f t="shared" si="159"/>
        <v>0</v>
      </c>
      <c r="L249" s="89">
        <f t="shared" si="159"/>
        <v>0</v>
      </c>
      <c r="M249" s="89">
        <f t="shared" si="112"/>
        <v>9.9590506703723722</v>
      </c>
      <c r="N249" s="89">
        <f t="shared" si="113"/>
        <v>10.023147848383212</v>
      </c>
      <c r="O249" s="89">
        <f t="shared" si="114"/>
        <v>0</v>
      </c>
      <c r="P249" s="89" t="str">
        <f t="shared" si="115"/>
        <v>-</v>
      </c>
      <c r="Q249" s="110"/>
    </row>
    <row r="250" spans="1:17" ht="38.25" outlineLevel="1">
      <c r="A250" s="51"/>
      <c r="B250" s="51" t="s">
        <v>228</v>
      </c>
      <c r="C250" s="42">
        <f t="shared" ref="C250:C262" si="160">SUM(D250:G250)</f>
        <v>2535.1</v>
      </c>
      <c r="D250" s="10">
        <f>SUM(D251:D255)</f>
        <v>2535.1</v>
      </c>
      <c r="E250" s="10">
        <f t="shared" ref="E250:G250" si="161">SUM(E251:E255)</f>
        <v>0</v>
      </c>
      <c r="F250" s="10">
        <f t="shared" si="161"/>
        <v>0</v>
      </c>
      <c r="G250" s="10">
        <f t="shared" si="161"/>
        <v>0</v>
      </c>
      <c r="H250" s="42">
        <f t="shared" ref="H250:H255" si="162">SUM(I250:L250)</f>
        <v>400</v>
      </c>
      <c r="I250" s="10">
        <f>SUM(I251:I255)</f>
        <v>400</v>
      </c>
      <c r="J250" s="10">
        <f t="shared" ref="J250" si="163">SUM(J251:J255)</f>
        <v>0</v>
      </c>
      <c r="K250" s="10">
        <f t="shared" ref="K250" si="164">SUM(K251:K255)</f>
        <v>0</v>
      </c>
      <c r="L250" s="10">
        <f t="shared" ref="L250" si="165">SUM(L251:L255)</f>
        <v>0</v>
      </c>
      <c r="M250" s="10">
        <f t="shared" si="112"/>
        <v>15.778470277306617</v>
      </c>
      <c r="N250" s="10">
        <f t="shared" si="113"/>
        <v>15.778470277306617</v>
      </c>
      <c r="O250" s="10" t="str">
        <f t="shared" si="114"/>
        <v>-</v>
      </c>
      <c r="P250" s="10" t="str">
        <f t="shared" si="115"/>
        <v>-</v>
      </c>
      <c r="Q250" s="95"/>
    </row>
    <row r="251" spans="1:17" ht="63.75" outlineLevel="2">
      <c r="A251" s="31"/>
      <c r="B251" s="3" t="s">
        <v>287</v>
      </c>
      <c r="C251" s="40">
        <f t="shared" si="160"/>
        <v>2000</v>
      </c>
      <c r="D251" s="104">
        <v>2000</v>
      </c>
      <c r="E251" s="6"/>
      <c r="F251" s="6"/>
      <c r="G251" s="6"/>
      <c r="H251" s="40">
        <f t="shared" si="162"/>
        <v>0</v>
      </c>
      <c r="I251" s="6"/>
      <c r="J251" s="6"/>
      <c r="K251" s="40"/>
      <c r="L251" s="40"/>
      <c r="M251" s="40">
        <f t="shared" si="112"/>
        <v>0</v>
      </c>
      <c r="N251" s="40">
        <f t="shared" si="113"/>
        <v>0</v>
      </c>
      <c r="O251" s="40" t="str">
        <f t="shared" si="114"/>
        <v>-</v>
      </c>
      <c r="P251" s="40" t="str">
        <f t="shared" si="115"/>
        <v>-</v>
      </c>
      <c r="Q251" s="95" t="s">
        <v>494</v>
      </c>
    </row>
    <row r="252" spans="1:17" ht="38.25" outlineLevel="2">
      <c r="A252" s="31"/>
      <c r="B252" s="3" t="s">
        <v>288</v>
      </c>
      <c r="C252" s="40">
        <f t="shared" si="160"/>
        <v>200</v>
      </c>
      <c r="D252" s="104">
        <v>200</v>
      </c>
      <c r="E252" s="6"/>
      <c r="F252" s="6"/>
      <c r="G252" s="6"/>
      <c r="H252" s="40">
        <f t="shared" si="162"/>
        <v>200</v>
      </c>
      <c r="I252" s="6">
        <v>200</v>
      </c>
      <c r="J252" s="6"/>
      <c r="K252" s="40"/>
      <c r="L252" s="40"/>
      <c r="M252" s="40">
        <f t="shared" si="112"/>
        <v>100</v>
      </c>
      <c r="N252" s="40">
        <f t="shared" si="113"/>
        <v>100</v>
      </c>
      <c r="O252" s="40" t="str">
        <f t="shared" si="114"/>
        <v>-</v>
      </c>
      <c r="P252" s="40" t="str">
        <f t="shared" si="115"/>
        <v>-</v>
      </c>
      <c r="Q252" s="95"/>
    </row>
    <row r="253" spans="1:17" ht="38.25" outlineLevel="2">
      <c r="A253" s="31"/>
      <c r="B253" s="3" t="s">
        <v>229</v>
      </c>
      <c r="C253" s="40">
        <f t="shared" si="160"/>
        <v>200</v>
      </c>
      <c r="D253" s="104">
        <v>200</v>
      </c>
      <c r="E253" s="6"/>
      <c r="F253" s="6"/>
      <c r="G253" s="6"/>
      <c r="H253" s="40">
        <f t="shared" si="162"/>
        <v>200</v>
      </c>
      <c r="I253" s="6">
        <v>200</v>
      </c>
      <c r="J253" s="6"/>
      <c r="K253" s="40"/>
      <c r="L253" s="40"/>
      <c r="M253" s="40">
        <f t="shared" si="112"/>
        <v>100</v>
      </c>
      <c r="N253" s="40">
        <f t="shared" si="113"/>
        <v>100</v>
      </c>
      <c r="O253" s="40" t="str">
        <f t="shared" si="114"/>
        <v>-</v>
      </c>
      <c r="P253" s="40" t="str">
        <f t="shared" si="115"/>
        <v>-</v>
      </c>
      <c r="Q253" s="95"/>
    </row>
    <row r="254" spans="1:17" ht="38.25" outlineLevel="2">
      <c r="A254" s="31"/>
      <c r="B254" s="3" t="s">
        <v>230</v>
      </c>
      <c r="C254" s="40">
        <f t="shared" si="160"/>
        <v>100.1</v>
      </c>
      <c r="D254" s="6">
        <v>100.1</v>
      </c>
      <c r="E254" s="6"/>
      <c r="F254" s="6"/>
      <c r="G254" s="6"/>
      <c r="H254" s="40">
        <f t="shared" si="162"/>
        <v>0</v>
      </c>
      <c r="I254" s="6"/>
      <c r="J254" s="6"/>
      <c r="K254" s="40"/>
      <c r="L254" s="40"/>
      <c r="M254" s="40">
        <f t="shared" si="112"/>
        <v>0</v>
      </c>
      <c r="N254" s="40">
        <f t="shared" si="113"/>
        <v>0</v>
      </c>
      <c r="O254" s="40" t="str">
        <f t="shared" si="114"/>
        <v>-</v>
      </c>
      <c r="P254" s="40" t="str">
        <f t="shared" si="115"/>
        <v>-</v>
      </c>
      <c r="Q254" s="95" t="s">
        <v>373</v>
      </c>
    </row>
    <row r="255" spans="1:17" ht="38.25" outlineLevel="2">
      <c r="A255" s="30"/>
      <c r="B255" s="3" t="s">
        <v>231</v>
      </c>
      <c r="C255" s="40">
        <f t="shared" si="160"/>
        <v>35</v>
      </c>
      <c r="D255" s="6">
        <v>35</v>
      </c>
      <c r="E255" s="6"/>
      <c r="F255" s="6"/>
      <c r="G255" s="6"/>
      <c r="H255" s="40">
        <f t="shared" si="162"/>
        <v>0</v>
      </c>
      <c r="I255" s="6"/>
      <c r="J255" s="6"/>
      <c r="K255" s="40"/>
      <c r="L255" s="40"/>
      <c r="M255" s="40">
        <f t="shared" si="112"/>
        <v>0</v>
      </c>
      <c r="N255" s="40">
        <f t="shared" si="113"/>
        <v>0</v>
      </c>
      <c r="O255" s="40" t="str">
        <f t="shared" si="114"/>
        <v>-</v>
      </c>
      <c r="P255" s="40" t="str">
        <f t="shared" si="115"/>
        <v>-</v>
      </c>
      <c r="Q255" s="95" t="s">
        <v>374</v>
      </c>
    </row>
    <row r="256" spans="1:17" ht="76.5" outlineLevel="1">
      <c r="A256" s="51"/>
      <c r="B256" s="51" t="s">
        <v>236</v>
      </c>
      <c r="C256" s="42">
        <f t="shared" si="160"/>
        <v>13008.5</v>
      </c>
      <c r="D256" s="10">
        <f>SUM(D257:D262)</f>
        <v>12909.1</v>
      </c>
      <c r="E256" s="10">
        <f t="shared" ref="E256:G256" si="166">SUM(E257:E262)</f>
        <v>99.4</v>
      </c>
      <c r="F256" s="10">
        <f t="shared" si="166"/>
        <v>0</v>
      </c>
      <c r="G256" s="10">
        <f t="shared" si="166"/>
        <v>0</v>
      </c>
      <c r="H256" s="42">
        <f t="shared" ref="H256:H262" si="167">SUM(I256:L256)</f>
        <v>1147.9950000000001</v>
      </c>
      <c r="I256" s="10">
        <f>SUM(I257:I262)</f>
        <v>1147.9950000000001</v>
      </c>
      <c r="J256" s="10">
        <f t="shared" ref="J256" si="168">SUM(J257:J262)</f>
        <v>0</v>
      </c>
      <c r="K256" s="10">
        <f t="shared" ref="K256" si="169">SUM(K257:K262)</f>
        <v>0</v>
      </c>
      <c r="L256" s="10">
        <f t="shared" ref="L256" si="170">SUM(L257:L262)</f>
        <v>0</v>
      </c>
      <c r="M256" s="10">
        <f t="shared" si="112"/>
        <v>8.8249606026828609</v>
      </c>
      <c r="N256" s="10">
        <f t="shared" si="113"/>
        <v>8.8929127514698951</v>
      </c>
      <c r="O256" s="10">
        <f t="shared" si="114"/>
        <v>0</v>
      </c>
      <c r="P256" s="10" t="str">
        <f t="shared" si="115"/>
        <v>-</v>
      </c>
      <c r="Q256" s="95"/>
    </row>
    <row r="257" spans="1:17" ht="25.5" outlineLevel="2">
      <c r="A257" s="31"/>
      <c r="B257" s="3" t="s">
        <v>232</v>
      </c>
      <c r="C257" s="40">
        <f t="shared" si="160"/>
        <v>132</v>
      </c>
      <c r="D257" s="6">
        <v>132</v>
      </c>
      <c r="E257" s="6"/>
      <c r="F257" s="6"/>
      <c r="G257" s="6"/>
      <c r="H257" s="40">
        <f t="shared" si="167"/>
        <v>20.695</v>
      </c>
      <c r="I257" s="6">
        <v>20.695</v>
      </c>
      <c r="J257" s="6"/>
      <c r="K257" s="40"/>
      <c r="L257" s="40"/>
      <c r="M257" s="40">
        <f t="shared" si="112"/>
        <v>15.678030303030303</v>
      </c>
      <c r="N257" s="40">
        <f t="shared" si="113"/>
        <v>15.678030303030303</v>
      </c>
      <c r="O257" s="40" t="str">
        <f t="shared" si="114"/>
        <v>-</v>
      </c>
      <c r="P257" s="40" t="str">
        <f t="shared" si="115"/>
        <v>-</v>
      </c>
      <c r="Q257" s="95"/>
    </row>
    <row r="258" spans="1:17" ht="60" outlineLevel="2">
      <c r="A258" s="31"/>
      <c r="B258" s="3" t="s">
        <v>381</v>
      </c>
      <c r="C258" s="40">
        <f t="shared" si="160"/>
        <v>401.4</v>
      </c>
      <c r="D258" s="6">
        <v>401.4</v>
      </c>
      <c r="E258" s="6"/>
      <c r="F258" s="6"/>
      <c r="G258" s="6"/>
      <c r="H258" s="40">
        <f t="shared" si="167"/>
        <v>28.6</v>
      </c>
      <c r="I258" s="6">
        <v>28.6</v>
      </c>
      <c r="J258" s="6"/>
      <c r="K258" s="40"/>
      <c r="L258" s="40"/>
      <c r="M258" s="40">
        <f t="shared" si="112"/>
        <v>7.1250622820129559</v>
      </c>
      <c r="N258" s="40">
        <f t="shared" si="113"/>
        <v>7.1250622820129559</v>
      </c>
      <c r="O258" s="40" t="str">
        <f t="shared" si="114"/>
        <v>-</v>
      </c>
      <c r="P258" s="40" t="str">
        <f t="shared" si="115"/>
        <v>-</v>
      </c>
      <c r="Q258" s="95" t="s">
        <v>495</v>
      </c>
    </row>
    <row r="259" spans="1:17" ht="38.25" outlineLevel="2">
      <c r="A259" s="30"/>
      <c r="B259" s="3" t="s">
        <v>233</v>
      </c>
      <c r="C259" s="40">
        <f t="shared" si="160"/>
        <v>110.4</v>
      </c>
      <c r="D259" s="6">
        <v>11</v>
      </c>
      <c r="E259" s="6">
        <v>99.4</v>
      </c>
      <c r="F259" s="6"/>
      <c r="G259" s="6"/>
      <c r="H259" s="40">
        <f t="shared" si="167"/>
        <v>0</v>
      </c>
      <c r="I259" s="6"/>
      <c r="J259" s="6"/>
      <c r="K259" s="40"/>
      <c r="L259" s="40"/>
      <c r="M259" s="40">
        <f t="shared" si="112"/>
        <v>0</v>
      </c>
      <c r="N259" s="40">
        <f t="shared" si="113"/>
        <v>0</v>
      </c>
      <c r="O259" s="40">
        <f t="shared" si="114"/>
        <v>0</v>
      </c>
      <c r="P259" s="40" t="str">
        <f t="shared" si="115"/>
        <v>-</v>
      </c>
      <c r="Q259" s="95" t="s">
        <v>375</v>
      </c>
    </row>
    <row r="260" spans="1:17" ht="30" outlineLevel="2">
      <c r="A260" s="30"/>
      <c r="B260" s="3" t="s">
        <v>234</v>
      </c>
      <c r="C260" s="40">
        <f t="shared" si="160"/>
        <v>1296</v>
      </c>
      <c r="D260" s="6">
        <v>1296</v>
      </c>
      <c r="E260" s="6"/>
      <c r="F260" s="6"/>
      <c r="G260" s="6"/>
      <c r="H260" s="40">
        <f t="shared" si="167"/>
        <v>0</v>
      </c>
      <c r="I260" s="6"/>
      <c r="J260" s="6"/>
      <c r="K260" s="40"/>
      <c r="L260" s="40"/>
      <c r="M260" s="40">
        <f t="shared" si="112"/>
        <v>0</v>
      </c>
      <c r="N260" s="40">
        <f t="shared" si="113"/>
        <v>0</v>
      </c>
      <c r="O260" s="40" t="str">
        <f t="shared" si="114"/>
        <v>-</v>
      </c>
      <c r="P260" s="40" t="str">
        <f t="shared" si="115"/>
        <v>-</v>
      </c>
      <c r="Q260" s="95" t="s">
        <v>376</v>
      </c>
    </row>
    <row r="261" spans="1:17" ht="60" outlineLevel="2">
      <c r="A261" s="31"/>
      <c r="B261" s="32" t="s">
        <v>377</v>
      </c>
      <c r="C261" s="40">
        <f t="shared" si="160"/>
        <v>3385.8</v>
      </c>
      <c r="D261" s="6">
        <v>3385.8</v>
      </c>
      <c r="E261" s="6"/>
      <c r="F261" s="6"/>
      <c r="G261" s="6"/>
      <c r="H261" s="40">
        <f t="shared" si="167"/>
        <v>0</v>
      </c>
      <c r="I261" s="6"/>
      <c r="J261" s="6"/>
      <c r="K261" s="40"/>
      <c r="L261" s="40"/>
      <c r="M261" s="40">
        <f t="shared" si="112"/>
        <v>0</v>
      </c>
      <c r="N261" s="40">
        <f t="shared" si="113"/>
        <v>0</v>
      </c>
      <c r="O261" s="40" t="str">
        <f t="shared" si="114"/>
        <v>-</v>
      </c>
      <c r="P261" s="40" t="str">
        <f t="shared" si="115"/>
        <v>-</v>
      </c>
      <c r="Q261" s="95" t="s">
        <v>379</v>
      </c>
    </row>
    <row r="262" spans="1:17" ht="63.75" outlineLevel="2">
      <c r="A262" s="31"/>
      <c r="B262" s="3" t="s">
        <v>378</v>
      </c>
      <c r="C262" s="40">
        <f t="shared" si="160"/>
        <v>7682.9</v>
      </c>
      <c r="D262" s="6">
        <v>7682.9</v>
      </c>
      <c r="E262" s="6"/>
      <c r="F262" s="6"/>
      <c r="G262" s="6"/>
      <c r="H262" s="40">
        <f t="shared" si="167"/>
        <v>1098.7</v>
      </c>
      <c r="I262" s="6">
        <v>1098.7</v>
      </c>
      <c r="J262" s="6"/>
      <c r="K262" s="40"/>
      <c r="L262" s="40"/>
      <c r="M262" s="40">
        <f t="shared" si="112"/>
        <v>14.300589621106615</v>
      </c>
      <c r="N262" s="40">
        <f t="shared" si="113"/>
        <v>14.300589621106615</v>
      </c>
      <c r="O262" s="40" t="str">
        <f t="shared" si="114"/>
        <v>-</v>
      </c>
      <c r="P262" s="40" t="str">
        <f t="shared" si="115"/>
        <v>-</v>
      </c>
      <c r="Q262" s="95" t="s">
        <v>380</v>
      </c>
    </row>
    <row r="263" spans="1:17" s="94" customFormat="1" ht="30" collapsed="1">
      <c r="A263" s="87">
        <v>15</v>
      </c>
      <c r="B263" s="179" t="s">
        <v>246</v>
      </c>
      <c r="C263" s="89">
        <f>SUM(D263:G263)</f>
        <v>30691.200000000001</v>
      </c>
      <c r="D263" s="89">
        <f>SUM(D264:D273)</f>
        <v>6912.2</v>
      </c>
      <c r="E263" s="89">
        <f t="shared" ref="E263:G263" si="171">SUM(E264:E273)</f>
        <v>23779</v>
      </c>
      <c r="F263" s="89">
        <f t="shared" si="171"/>
        <v>0</v>
      </c>
      <c r="G263" s="89">
        <f t="shared" si="171"/>
        <v>0</v>
      </c>
      <c r="H263" s="89">
        <f>SUM(I263:L263)</f>
        <v>535</v>
      </c>
      <c r="I263" s="89">
        <f>SUM(I264:I273)</f>
        <v>535</v>
      </c>
      <c r="J263" s="89">
        <f t="shared" ref="J263" si="172">SUM(J264:J273)</f>
        <v>0</v>
      </c>
      <c r="K263" s="89">
        <f t="shared" ref="K263" si="173">SUM(K264:K273)</f>
        <v>0</v>
      </c>
      <c r="L263" s="89">
        <f t="shared" ref="L263" si="174">SUM(L264:L273)</f>
        <v>0</v>
      </c>
      <c r="M263" s="89">
        <f t="shared" si="112"/>
        <v>1.7431706808466272</v>
      </c>
      <c r="N263" s="89">
        <f t="shared" si="113"/>
        <v>7.7399380804953566</v>
      </c>
      <c r="O263" s="89">
        <f t="shared" si="114"/>
        <v>0</v>
      </c>
      <c r="P263" s="89" t="str">
        <f t="shared" si="115"/>
        <v>-</v>
      </c>
      <c r="Q263" s="110" t="s">
        <v>491</v>
      </c>
    </row>
    <row r="264" spans="1:17" ht="38.25" hidden="1" outlineLevel="2">
      <c r="A264" s="3"/>
      <c r="B264" s="3" t="s">
        <v>237</v>
      </c>
      <c r="C264" s="40">
        <f t="shared" ref="C264:C273" si="175">SUM(D264:G264)</f>
        <v>27021.200000000001</v>
      </c>
      <c r="D264" s="6">
        <v>3242.2</v>
      </c>
      <c r="E264" s="6">
        <v>23779</v>
      </c>
      <c r="F264" s="40"/>
      <c r="G264" s="40"/>
      <c r="H264" s="40">
        <f t="shared" ref="H264:H273" si="176">SUM(I264:L264)</f>
        <v>260</v>
      </c>
      <c r="I264" s="40">
        <v>260</v>
      </c>
      <c r="J264" s="40"/>
      <c r="K264" s="40"/>
      <c r="L264" s="40"/>
      <c r="M264" s="40">
        <f t="shared" ref="M264:M308" si="177">IFERROR(H264/C264*100,"-")</f>
        <v>0.96220745192663537</v>
      </c>
      <c r="N264" s="40">
        <f t="shared" ref="N264:N308" si="178">IFERROR(I264/D264*100,"-")</f>
        <v>8.019246190858059</v>
      </c>
      <c r="O264" s="40">
        <f t="shared" ref="O264:O308" si="179">IFERROR(J264/E264*100,"-")</f>
        <v>0</v>
      </c>
      <c r="P264" s="40" t="str">
        <f t="shared" ref="P264:P308" si="180">IFERROR(K264/F264*100,"-")</f>
        <v>-</v>
      </c>
      <c r="Q264" s="95"/>
    </row>
    <row r="265" spans="1:17" ht="38.25" hidden="1" outlineLevel="2">
      <c r="A265" s="3"/>
      <c r="B265" s="3" t="s">
        <v>238</v>
      </c>
      <c r="C265" s="40">
        <f t="shared" si="175"/>
        <v>600</v>
      </c>
      <c r="D265" s="6">
        <v>600</v>
      </c>
      <c r="E265" s="40"/>
      <c r="F265" s="40"/>
      <c r="G265" s="40"/>
      <c r="H265" s="40">
        <f t="shared" si="176"/>
        <v>260</v>
      </c>
      <c r="I265" s="40">
        <v>260</v>
      </c>
      <c r="J265" s="40"/>
      <c r="K265" s="40"/>
      <c r="L265" s="40"/>
      <c r="M265" s="40">
        <f t="shared" si="177"/>
        <v>43.333333333333336</v>
      </c>
      <c r="N265" s="40">
        <f t="shared" si="178"/>
        <v>43.333333333333336</v>
      </c>
      <c r="O265" s="40" t="str">
        <f t="shared" si="179"/>
        <v>-</v>
      </c>
      <c r="P265" s="40" t="str">
        <f t="shared" si="180"/>
        <v>-</v>
      </c>
      <c r="Q265" s="95"/>
    </row>
    <row r="266" spans="1:17" ht="51" hidden="1" outlineLevel="2">
      <c r="A266" s="2"/>
      <c r="B266" s="3" t="s">
        <v>239</v>
      </c>
      <c r="C266" s="40">
        <f t="shared" si="175"/>
        <v>350</v>
      </c>
      <c r="D266" s="6">
        <v>350</v>
      </c>
      <c r="E266" s="40"/>
      <c r="F266" s="40"/>
      <c r="G266" s="40"/>
      <c r="H266" s="40">
        <f t="shared" si="176"/>
        <v>0</v>
      </c>
      <c r="I266" s="40"/>
      <c r="J266" s="40"/>
      <c r="K266" s="40"/>
      <c r="L266" s="40"/>
      <c r="M266" s="40">
        <f t="shared" si="177"/>
        <v>0</v>
      </c>
      <c r="N266" s="40">
        <f t="shared" si="178"/>
        <v>0</v>
      </c>
      <c r="O266" s="40" t="str">
        <f t="shared" si="179"/>
        <v>-</v>
      </c>
      <c r="P266" s="40" t="str">
        <f t="shared" si="180"/>
        <v>-</v>
      </c>
      <c r="Q266" s="95"/>
    </row>
    <row r="267" spans="1:17" ht="76.5" hidden="1" outlineLevel="2">
      <c r="A267" s="58"/>
      <c r="B267" s="3" t="s">
        <v>240</v>
      </c>
      <c r="C267" s="40">
        <f t="shared" si="175"/>
        <v>350</v>
      </c>
      <c r="D267" s="6">
        <v>350</v>
      </c>
      <c r="E267" s="40"/>
      <c r="F267" s="40"/>
      <c r="G267" s="40"/>
      <c r="H267" s="40">
        <f t="shared" si="176"/>
        <v>0</v>
      </c>
      <c r="I267" s="40"/>
      <c r="J267" s="40"/>
      <c r="K267" s="40"/>
      <c r="L267" s="40"/>
      <c r="M267" s="40">
        <f t="shared" si="177"/>
        <v>0</v>
      </c>
      <c r="N267" s="40">
        <f t="shared" si="178"/>
        <v>0</v>
      </c>
      <c r="O267" s="40" t="str">
        <f t="shared" si="179"/>
        <v>-</v>
      </c>
      <c r="P267" s="40" t="str">
        <f t="shared" si="180"/>
        <v>-</v>
      </c>
      <c r="Q267" s="95"/>
    </row>
    <row r="268" spans="1:17" ht="38.25" hidden="1" outlineLevel="2">
      <c r="A268" s="2"/>
      <c r="B268" s="3" t="s">
        <v>241</v>
      </c>
      <c r="C268" s="40">
        <f t="shared" si="175"/>
        <v>1000</v>
      </c>
      <c r="D268" s="6">
        <v>1000</v>
      </c>
      <c r="E268" s="40"/>
      <c r="F268" s="40"/>
      <c r="G268" s="40"/>
      <c r="H268" s="40">
        <f t="shared" si="176"/>
        <v>0</v>
      </c>
      <c r="I268" s="40"/>
      <c r="J268" s="40"/>
      <c r="K268" s="40"/>
      <c r="L268" s="40"/>
      <c r="M268" s="40">
        <f t="shared" si="177"/>
        <v>0</v>
      </c>
      <c r="N268" s="40">
        <f t="shared" si="178"/>
        <v>0</v>
      </c>
      <c r="O268" s="40" t="str">
        <f t="shared" si="179"/>
        <v>-</v>
      </c>
      <c r="P268" s="40" t="str">
        <f t="shared" si="180"/>
        <v>-</v>
      </c>
      <c r="Q268" s="95"/>
    </row>
    <row r="269" spans="1:17" ht="63.75" hidden="1" outlineLevel="2">
      <c r="A269" s="3"/>
      <c r="B269" s="3" t="s">
        <v>242</v>
      </c>
      <c r="C269" s="40">
        <f t="shared" si="175"/>
        <v>300</v>
      </c>
      <c r="D269" s="6">
        <v>300</v>
      </c>
      <c r="E269" s="40"/>
      <c r="F269" s="40"/>
      <c r="G269" s="40"/>
      <c r="H269" s="40">
        <f t="shared" si="176"/>
        <v>0</v>
      </c>
      <c r="I269" s="40"/>
      <c r="J269" s="40"/>
      <c r="K269" s="40"/>
      <c r="L269" s="40"/>
      <c r="M269" s="40">
        <f t="shared" si="177"/>
        <v>0</v>
      </c>
      <c r="N269" s="40">
        <f t="shared" si="178"/>
        <v>0</v>
      </c>
      <c r="O269" s="40" t="str">
        <f t="shared" si="179"/>
        <v>-</v>
      </c>
      <c r="P269" s="40" t="str">
        <f t="shared" si="180"/>
        <v>-</v>
      </c>
      <c r="Q269" s="95"/>
    </row>
    <row r="270" spans="1:17" ht="38.25" hidden="1" outlineLevel="2">
      <c r="A270" s="3"/>
      <c r="B270" s="3" t="s">
        <v>243</v>
      </c>
      <c r="C270" s="40">
        <f t="shared" si="175"/>
        <v>750</v>
      </c>
      <c r="D270" s="6">
        <v>750</v>
      </c>
      <c r="E270" s="40"/>
      <c r="F270" s="40"/>
      <c r="G270" s="40"/>
      <c r="H270" s="40">
        <f t="shared" si="176"/>
        <v>0</v>
      </c>
      <c r="I270" s="40"/>
      <c r="J270" s="40"/>
      <c r="K270" s="40"/>
      <c r="L270" s="40"/>
      <c r="M270" s="40">
        <f t="shared" si="177"/>
        <v>0</v>
      </c>
      <c r="N270" s="40">
        <f t="shared" si="178"/>
        <v>0</v>
      </c>
      <c r="O270" s="40" t="str">
        <f t="shared" si="179"/>
        <v>-</v>
      </c>
      <c r="P270" s="40" t="str">
        <f t="shared" si="180"/>
        <v>-</v>
      </c>
      <c r="Q270" s="95"/>
    </row>
    <row r="271" spans="1:17" ht="51" hidden="1" outlineLevel="2">
      <c r="A271" s="2"/>
      <c r="B271" s="3" t="s">
        <v>244</v>
      </c>
      <c r="C271" s="40">
        <f t="shared" si="175"/>
        <v>70</v>
      </c>
      <c r="D271" s="6">
        <v>70</v>
      </c>
      <c r="E271" s="40"/>
      <c r="F271" s="40"/>
      <c r="G271" s="40"/>
      <c r="H271" s="40">
        <f t="shared" si="176"/>
        <v>0</v>
      </c>
      <c r="I271" s="40"/>
      <c r="J271" s="40"/>
      <c r="K271" s="40"/>
      <c r="L271" s="40"/>
      <c r="M271" s="40">
        <f t="shared" si="177"/>
        <v>0</v>
      </c>
      <c r="N271" s="40">
        <f t="shared" si="178"/>
        <v>0</v>
      </c>
      <c r="O271" s="40" t="str">
        <f t="shared" si="179"/>
        <v>-</v>
      </c>
      <c r="P271" s="40" t="str">
        <f t="shared" si="180"/>
        <v>-</v>
      </c>
      <c r="Q271" s="95"/>
    </row>
    <row r="272" spans="1:17" ht="38.25" hidden="1" outlineLevel="2">
      <c r="A272" s="2"/>
      <c r="B272" s="3" t="s">
        <v>245</v>
      </c>
      <c r="C272" s="40">
        <f t="shared" si="175"/>
        <v>150</v>
      </c>
      <c r="D272" s="6">
        <v>150</v>
      </c>
      <c r="E272" s="40"/>
      <c r="F272" s="40"/>
      <c r="G272" s="40"/>
      <c r="H272" s="40">
        <f t="shared" si="176"/>
        <v>15</v>
      </c>
      <c r="I272" s="40">
        <v>15</v>
      </c>
      <c r="J272" s="40"/>
      <c r="K272" s="40"/>
      <c r="L272" s="40"/>
      <c r="M272" s="40">
        <f t="shared" si="177"/>
        <v>10</v>
      </c>
      <c r="N272" s="40">
        <f t="shared" si="178"/>
        <v>10</v>
      </c>
      <c r="O272" s="40" t="str">
        <f t="shared" si="179"/>
        <v>-</v>
      </c>
      <c r="P272" s="40" t="str">
        <f t="shared" si="180"/>
        <v>-</v>
      </c>
      <c r="Q272" s="95"/>
    </row>
    <row r="273" spans="1:17" ht="38.25" hidden="1" outlineLevel="2">
      <c r="A273" s="2"/>
      <c r="B273" s="3" t="s">
        <v>245</v>
      </c>
      <c r="C273" s="40">
        <f t="shared" si="175"/>
        <v>100</v>
      </c>
      <c r="D273" s="6">
        <v>100</v>
      </c>
      <c r="E273" s="40"/>
      <c r="F273" s="40"/>
      <c r="G273" s="40"/>
      <c r="H273" s="40">
        <f t="shared" si="176"/>
        <v>0</v>
      </c>
      <c r="I273" s="40"/>
      <c r="J273" s="40"/>
      <c r="K273" s="40"/>
      <c r="L273" s="40"/>
      <c r="M273" s="40">
        <f t="shared" si="177"/>
        <v>0</v>
      </c>
      <c r="N273" s="40">
        <f t="shared" si="178"/>
        <v>0</v>
      </c>
      <c r="O273" s="40" t="str">
        <f t="shared" si="179"/>
        <v>-</v>
      </c>
      <c r="P273" s="40" t="str">
        <f t="shared" si="180"/>
        <v>-</v>
      </c>
      <c r="Q273" s="95"/>
    </row>
    <row r="274" spans="1:17" s="94" customFormat="1" ht="40.5">
      <c r="A274" s="87">
        <v>16</v>
      </c>
      <c r="B274" s="179" t="s">
        <v>351</v>
      </c>
      <c r="C274" s="89">
        <f>SUM(D274:G274)</f>
        <v>39506</v>
      </c>
      <c r="D274" s="89">
        <f>SUM(D275:D278)</f>
        <v>36370.400000000001</v>
      </c>
      <c r="E274" s="89">
        <f t="shared" ref="E274:G274" si="181">SUM(E275:E278)</f>
        <v>3135.6</v>
      </c>
      <c r="F274" s="89">
        <f t="shared" si="181"/>
        <v>0</v>
      </c>
      <c r="G274" s="89">
        <f t="shared" si="181"/>
        <v>0</v>
      </c>
      <c r="H274" s="89">
        <f>SUM(I274:L274)</f>
        <v>6576.2000000000007</v>
      </c>
      <c r="I274" s="89">
        <f>SUM(I275:I278)</f>
        <v>6576.2000000000007</v>
      </c>
      <c r="J274" s="89">
        <f t="shared" ref="J274" si="182">SUM(J275:J278)</f>
        <v>0</v>
      </c>
      <c r="K274" s="89">
        <f t="shared" ref="K274" si="183">SUM(K275:K278)</f>
        <v>0</v>
      </c>
      <c r="L274" s="89">
        <f t="shared" ref="L274" si="184">SUM(L275:L278)</f>
        <v>0</v>
      </c>
      <c r="M274" s="89">
        <f t="shared" si="177"/>
        <v>16.646079076595964</v>
      </c>
      <c r="N274" s="89">
        <f t="shared" si="178"/>
        <v>18.081186899236741</v>
      </c>
      <c r="O274" s="89">
        <f t="shared" si="179"/>
        <v>0</v>
      </c>
      <c r="P274" s="89" t="str">
        <f t="shared" si="180"/>
        <v>-</v>
      </c>
      <c r="Q274" s="110" t="s">
        <v>491</v>
      </c>
    </row>
    <row r="275" spans="1:17" ht="120" outlineLevel="2">
      <c r="A275" s="73"/>
      <c r="B275" s="103" t="s">
        <v>247</v>
      </c>
      <c r="C275" s="40">
        <f t="shared" ref="C275:C278" si="185">SUM(D275:G275)</f>
        <v>10734</v>
      </c>
      <c r="D275" s="74">
        <v>7598.4</v>
      </c>
      <c r="E275" s="74">
        <v>3135.6</v>
      </c>
      <c r="F275" s="40"/>
      <c r="G275" s="40"/>
      <c r="H275" s="40">
        <f>SUM(I275:L275)</f>
        <v>896.6</v>
      </c>
      <c r="I275" s="40">
        <v>896.6</v>
      </c>
      <c r="J275" s="40"/>
      <c r="K275" s="40"/>
      <c r="L275" s="40"/>
      <c r="M275" s="40">
        <f t="shared" si="177"/>
        <v>8.3528973355692191</v>
      </c>
      <c r="N275" s="40">
        <f t="shared" si="178"/>
        <v>11.799852600547485</v>
      </c>
      <c r="O275" s="40">
        <f t="shared" si="179"/>
        <v>0</v>
      </c>
      <c r="P275" s="40" t="str">
        <f t="shared" si="180"/>
        <v>-</v>
      </c>
      <c r="Q275" s="95" t="s">
        <v>352</v>
      </c>
    </row>
    <row r="276" spans="1:17" ht="105" outlineLevel="2">
      <c r="A276" s="75"/>
      <c r="B276" s="103" t="s">
        <v>248</v>
      </c>
      <c r="C276" s="40">
        <f t="shared" si="185"/>
        <v>7364</v>
      </c>
      <c r="D276" s="74">
        <v>7364</v>
      </c>
      <c r="E276" s="74"/>
      <c r="F276" s="40"/>
      <c r="G276" s="40"/>
      <c r="H276" s="40">
        <f t="shared" ref="H276:H278" si="186">SUM(I276:L276)</f>
        <v>0</v>
      </c>
      <c r="I276" s="40">
        <v>0</v>
      </c>
      <c r="J276" s="40"/>
      <c r="K276" s="40"/>
      <c r="L276" s="40"/>
      <c r="M276" s="40">
        <f t="shared" si="177"/>
        <v>0</v>
      </c>
      <c r="N276" s="40">
        <f t="shared" si="178"/>
        <v>0</v>
      </c>
      <c r="O276" s="40" t="str">
        <f t="shared" si="179"/>
        <v>-</v>
      </c>
      <c r="P276" s="40" t="str">
        <f t="shared" si="180"/>
        <v>-</v>
      </c>
      <c r="Q276" s="95" t="s">
        <v>353</v>
      </c>
    </row>
    <row r="277" spans="1:17" ht="90" outlineLevel="2">
      <c r="A277" s="73"/>
      <c r="B277" s="103" t="s">
        <v>249</v>
      </c>
      <c r="C277" s="40">
        <f t="shared" si="185"/>
        <v>2695</v>
      </c>
      <c r="D277" s="74">
        <v>2695</v>
      </c>
      <c r="E277" s="74"/>
      <c r="F277" s="40"/>
      <c r="G277" s="40"/>
      <c r="H277" s="40">
        <f t="shared" si="186"/>
        <v>0</v>
      </c>
      <c r="I277" s="40">
        <v>0</v>
      </c>
      <c r="J277" s="40"/>
      <c r="K277" s="40"/>
      <c r="L277" s="40"/>
      <c r="M277" s="40">
        <f t="shared" si="177"/>
        <v>0</v>
      </c>
      <c r="N277" s="40">
        <f t="shared" si="178"/>
        <v>0</v>
      </c>
      <c r="O277" s="40" t="str">
        <f t="shared" si="179"/>
        <v>-</v>
      </c>
      <c r="P277" s="40" t="str">
        <f t="shared" si="180"/>
        <v>-</v>
      </c>
      <c r="Q277" s="95" t="s">
        <v>354</v>
      </c>
    </row>
    <row r="278" spans="1:17" ht="120" outlineLevel="2">
      <c r="A278" s="73"/>
      <c r="B278" s="103" t="s">
        <v>250</v>
      </c>
      <c r="C278" s="40">
        <f t="shared" si="185"/>
        <v>18713</v>
      </c>
      <c r="D278" s="74">
        <v>18713</v>
      </c>
      <c r="E278" s="74"/>
      <c r="F278" s="40"/>
      <c r="G278" s="40"/>
      <c r="H278" s="40">
        <f t="shared" si="186"/>
        <v>5679.6</v>
      </c>
      <c r="I278" s="40">
        <v>5679.6</v>
      </c>
      <c r="J278" s="40"/>
      <c r="K278" s="40"/>
      <c r="L278" s="40"/>
      <c r="M278" s="40">
        <f t="shared" si="177"/>
        <v>30.351092823171061</v>
      </c>
      <c r="N278" s="40">
        <f t="shared" si="178"/>
        <v>30.351092823171061</v>
      </c>
      <c r="O278" s="40" t="str">
        <f t="shared" si="179"/>
        <v>-</v>
      </c>
      <c r="P278" s="40" t="str">
        <f t="shared" si="180"/>
        <v>-</v>
      </c>
      <c r="Q278" s="95" t="s">
        <v>355</v>
      </c>
    </row>
    <row r="279" spans="1:17" s="11" customFormat="1" ht="45" collapsed="1">
      <c r="A279" s="54">
        <v>17</v>
      </c>
      <c r="B279" s="181" t="s">
        <v>253</v>
      </c>
      <c r="C279" s="42">
        <f>SUM(D279:G279)</f>
        <v>9104.9274999999998</v>
      </c>
      <c r="D279" s="42">
        <f>SUM(D280:D281)</f>
        <v>8756.9274999999998</v>
      </c>
      <c r="E279" s="42">
        <f t="shared" ref="E279:G279" si="187">SUM(E280:E281)</f>
        <v>348</v>
      </c>
      <c r="F279" s="42">
        <f t="shared" si="187"/>
        <v>0</v>
      </c>
      <c r="G279" s="42">
        <f t="shared" si="187"/>
        <v>0</v>
      </c>
      <c r="H279" s="42">
        <f>SUM(I279:L279)</f>
        <v>2190</v>
      </c>
      <c r="I279" s="42">
        <f>SUM(I280:I281)</f>
        <v>2190</v>
      </c>
      <c r="J279" s="42">
        <f t="shared" ref="J279" si="188">SUM(J280:J281)</f>
        <v>0</v>
      </c>
      <c r="K279" s="42">
        <f t="shared" ref="K279" si="189">SUM(K280:K281)</f>
        <v>0</v>
      </c>
      <c r="L279" s="42">
        <f t="shared" ref="L279" si="190">SUM(L280:L281)</f>
        <v>0</v>
      </c>
      <c r="M279" s="42">
        <f t="shared" si="177"/>
        <v>24.05290981174754</v>
      </c>
      <c r="N279" s="42">
        <f t="shared" si="178"/>
        <v>25.008771626806318</v>
      </c>
      <c r="O279" s="42">
        <f t="shared" si="179"/>
        <v>0</v>
      </c>
      <c r="P279" s="42" t="str">
        <f t="shared" si="180"/>
        <v>-</v>
      </c>
      <c r="Q279" s="95" t="s">
        <v>525</v>
      </c>
    </row>
    <row r="280" spans="1:17" ht="38.25" hidden="1" outlineLevel="2">
      <c r="A280" s="45"/>
      <c r="B280" s="3" t="s">
        <v>251</v>
      </c>
      <c r="C280" s="40">
        <f t="shared" ref="C280:C281" si="191">SUM(D280:G280)</f>
        <v>8271</v>
      </c>
      <c r="D280" s="6">
        <v>8271</v>
      </c>
      <c r="E280" s="6"/>
      <c r="F280" s="6"/>
      <c r="G280" s="6"/>
      <c r="H280" s="40">
        <f>SUM(I280:L280)</f>
        <v>2190</v>
      </c>
      <c r="I280" s="6">
        <v>2190</v>
      </c>
      <c r="J280" s="6"/>
      <c r="K280" s="40"/>
      <c r="L280" s="40"/>
      <c r="M280" s="40">
        <f t="shared" si="177"/>
        <v>26.478055857816468</v>
      </c>
      <c r="N280" s="40">
        <f t="shared" si="178"/>
        <v>26.478055857816468</v>
      </c>
      <c r="O280" s="40" t="str">
        <f t="shared" si="179"/>
        <v>-</v>
      </c>
      <c r="P280" s="40" t="str">
        <f t="shared" si="180"/>
        <v>-</v>
      </c>
      <c r="Q280" s="95"/>
    </row>
    <row r="281" spans="1:17" ht="25.5" hidden="1" outlineLevel="2">
      <c r="A281" s="45"/>
      <c r="B281" s="3" t="s">
        <v>252</v>
      </c>
      <c r="C281" s="40">
        <f t="shared" si="191"/>
        <v>833.92750000000001</v>
      </c>
      <c r="D281" s="6">
        <v>485.92750000000001</v>
      </c>
      <c r="E281" s="6">
        <v>348</v>
      </c>
      <c r="F281" s="6"/>
      <c r="G281" s="6"/>
      <c r="H281" s="40">
        <f>SUM(I281:L281)</f>
        <v>0</v>
      </c>
      <c r="I281" s="6"/>
      <c r="J281" s="6"/>
      <c r="K281" s="40"/>
      <c r="L281" s="40"/>
      <c r="M281" s="40">
        <f t="shared" si="177"/>
        <v>0</v>
      </c>
      <c r="N281" s="40">
        <f t="shared" si="178"/>
        <v>0</v>
      </c>
      <c r="O281" s="40">
        <f t="shared" si="179"/>
        <v>0</v>
      </c>
      <c r="P281" s="40" t="str">
        <f t="shared" si="180"/>
        <v>-</v>
      </c>
      <c r="Q281" s="95"/>
    </row>
    <row r="282" spans="1:17" s="94" customFormat="1" ht="27">
      <c r="A282" s="87">
        <v>18</v>
      </c>
      <c r="B282" s="179" t="s">
        <v>265</v>
      </c>
      <c r="C282" s="89">
        <f>SUM(D282:G282)</f>
        <v>114589.2</v>
      </c>
      <c r="D282" s="89">
        <f>D283+D289+D293</f>
        <v>93986.5</v>
      </c>
      <c r="E282" s="89">
        <f t="shared" ref="E282:H282" si="192">E283+E289+E293</f>
        <v>20602.7</v>
      </c>
      <c r="F282" s="89">
        <f t="shared" si="192"/>
        <v>0</v>
      </c>
      <c r="G282" s="89">
        <f t="shared" si="192"/>
        <v>0</v>
      </c>
      <c r="H282" s="89">
        <f t="shared" si="192"/>
        <v>15240.16</v>
      </c>
      <c r="I282" s="89">
        <f t="shared" ref="I282" si="193">I283+I289+I293</f>
        <v>15240.16</v>
      </c>
      <c r="J282" s="89">
        <f t="shared" ref="J282" si="194">J283+J289+J293</f>
        <v>0</v>
      </c>
      <c r="K282" s="89">
        <f t="shared" ref="K282:L282" si="195">K283+K289+K293</f>
        <v>0</v>
      </c>
      <c r="L282" s="89">
        <f t="shared" si="195"/>
        <v>0</v>
      </c>
      <c r="M282" s="89">
        <f t="shared" si="177"/>
        <v>13.299822321824395</v>
      </c>
      <c r="N282" s="89">
        <f t="shared" si="178"/>
        <v>16.215264958265283</v>
      </c>
      <c r="O282" s="89">
        <f t="shared" si="179"/>
        <v>0</v>
      </c>
      <c r="P282" s="89" t="str">
        <f t="shared" si="180"/>
        <v>-</v>
      </c>
      <c r="Q282" s="110"/>
    </row>
    <row r="283" spans="1:17" ht="38.25" outlineLevel="1">
      <c r="A283" s="78"/>
      <c r="B283" s="51" t="s">
        <v>254</v>
      </c>
      <c r="C283" s="42">
        <f t="shared" ref="C283:C295" si="196">SUM(D283:G283)</f>
        <v>27256.9</v>
      </c>
      <c r="D283" s="83">
        <f>D284+D286+D288</f>
        <v>6654.2000000000007</v>
      </c>
      <c r="E283" s="83">
        <f>E284+E286+E288</f>
        <v>20602.7</v>
      </c>
      <c r="F283" s="83">
        <f t="shared" ref="F283:L283" si="197">F284+F286+F288</f>
        <v>0</v>
      </c>
      <c r="G283" s="83">
        <f t="shared" si="197"/>
        <v>0</v>
      </c>
      <c r="H283" s="42">
        <f t="shared" ref="H283:H292" si="198">SUM(I283:L283)</f>
        <v>2058</v>
      </c>
      <c r="I283" s="83">
        <f t="shared" si="197"/>
        <v>2058</v>
      </c>
      <c r="J283" s="83">
        <f t="shared" si="197"/>
        <v>0</v>
      </c>
      <c r="K283" s="83">
        <f t="shared" si="197"/>
        <v>0</v>
      </c>
      <c r="L283" s="83">
        <f t="shared" si="197"/>
        <v>0</v>
      </c>
      <c r="M283" s="83">
        <f t="shared" si="177"/>
        <v>7.550381738202069</v>
      </c>
      <c r="N283" s="83">
        <f t="shared" si="178"/>
        <v>30.927835051546388</v>
      </c>
      <c r="O283" s="83">
        <f t="shared" si="179"/>
        <v>0</v>
      </c>
      <c r="P283" s="83" t="str">
        <f t="shared" si="180"/>
        <v>-</v>
      </c>
      <c r="Q283" s="95"/>
    </row>
    <row r="284" spans="1:17" ht="25.5" outlineLevel="2">
      <c r="A284" s="76"/>
      <c r="B284" s="182" t="s">
        <v>255</v>
      </c>
      <c r="C284" s="40">
        <f t="shared" si="196"/>
        <v>2535</v>
      </c>
      <c r="D284" s="81">
        <f>D285</f>
        <v>2535</v>
      </c>
      <c r="E284" s="81">
        <f>E285</f>
        <v>0</v>
      </c>
      <c r="F284" s="81">
        <f>F285</f>
        <v>0</v>
      </c>
      <c r="G284" s="81">
        <f>G285</f>
        <v>0</v>
      </c>
      <c r="H284" s="40">
        <f t="shared" si="198"/>
        <v>2058</v>
      </c>
      <c r="I284" s="81">
        <f>I285</f>
        <v>2058</v>
      </c>
      <c r="J284" s="81">
        <f>J285</f>
        <v>0</v>
      </c>
      <c r="K284" s="81">
        <f>K285</f>
        <v>0</v>
      </c>
      <c r="L284" s="81">
        <f>L285</f>
        <v>0</v>
      </c>
      <c r="M284" s="40">
        <f t="shared" si="177"/>
        <v>81.183431952662716</v>
      </c>
      <c r="N284" s="40">
        <f t="shared" si="178"/>
        <v>81.183431952662716</v>
      </c>
      <c r="O284" s="40" t="str">
        <f t="shared" si="179"/>
        <v>-</v>
      </c>
      <c r="P284" s="40" t="str">
        <f t="shared" si="180"/>
        <v>-</v>
      </c>
      <c r="Q284" s="95"/>
    </row>
    <row r="285" spans="1:17" ht="45" outlineLevel="3">
      <c r="A285" s="76"/>
      <c r="B285" s="182" t="s">
        <v>289</v>
      </c>
      <c r="C285" s="40">
        <f t="shared" si="196"/>
        <v>2535</v>
      </c>
      <c r="D285" s="81">
        <v>2535</v>
      </c>
      <c r="E285" s="81"/>
      <c r="F285" s="81"/>
      <c r="G285" s="81"/>
      <c r="H285" s="40">
        <f t="shared" si="198"/>
        <v>2058</v>
      </c>
      <c r="I285" s="81">
        <v>2058</v>
      </c>
      <c r="J285" s="81"/>
      <c r="K285" s="40"/>
      <c r="L285" s="40"/>
      <c r="M285" s="40">
        <f t="shared" si="177"/>
        <v>81.183431952662716</v>
      </c>
      <c r="N285" s="40">
        <f t="shared" si="178"/>
        <v>81.183431952662716</v>
      </c>
      <c r="O285" s="40" t="str">
        <f t="shared" si="179"/>
        <v>-</v>
      </c>
      <c r="P285" s="40" t="str">
        <f t="shared" si="180"/>
        <v>-</v>
      </c>
      <c r="Q285" s="95" t="s">
        <v>335</v>
      </c>
    </row>
    <row r="286" spans="1:17" ht="25.5" outlineLevel="2">
      <c r="A286" s="78"/>
      <c r="B286" s="182" t="s">
        <v>256</v>
      </c>
      <c r="C286" s="40">
        <f t="shared" si="196"/>
        <v>21687.100000000002</v>
      </c>
      <c r="D286" s="81">
        <f>D287</f>
        <v>1084.4000000000001</v>
      </c>
      <c r="E286" s="81">
        <f>E287</f>
        <v>20602.7</v>
      </c>
      <c r="F286" s="81">
        <f t="shared" ref="F286:G286" si="199">F287</f>
        <v>0</v>
      </c>
      <c r="G286" s="81">
        <f t="shared" si="199"/>
        <v>0</v>
      </c>
      <c r="H286" s="40">
        <f t="shared" si="198"/>
        <v>0</v>
      </c>
      <c r="I286" s="81">
        <f t="shared" ref="I286" si="200">I287</f>
        <v>0</v>
      </c>
      <c r="J286" s="81">
        <f t="shared" ref="J286" si="201">J287</f>
        <v>0</v>
      </c>
      <c r="K286" s="81">
        <f t="shared" ref="K286" si="202">K287</f>
        <v>0</v>
      </c>
      <c r="L286" s="81">
        <f t="shared" ref="L286" si="203">L287</f>
        <v>0</v>
      </c>
      <c r="M286" s="40">
        <f t="shared" si="177"/>
        <v>0</v>
      </c>
      <c r="N286" s="40">
        <f t="shared" si="178"/>
        <v>0</v>
      </c>
      <c r="O286" s="40">
        <f t="shared" si="179"/>
        <v>0</v>
      </c>
      <c r="P286" s="40" t="str">
        <f t="shared" si="180"/>
        <v>-</v>
      </c>
      <c r="Q286" s="95"/>
    </row>
    <row r="287" spans="1:17" ht="60" outlineLevel="3">
      <c r="A287" s="78"/>
      <c r="B287" s="182" t="s">
        <v>290</v>
      </c>
      <c r="C287" s="40">
        <f t="shared" si="196"/>
        <v>21687.100000000002</v>
      </c>
      <c r="D287" s="81">
        <v>1084.4000000000001</v>
      </c>
      <c r="E287" s="81">
        <v>20602.7</v>
      </c>
      <c r="F287" s="81"/>
      <c r="G287" s="81"/>
      <c r="H287" s="40">
        <f t="shared" si="198"/>
        <v>0</v>
      </c>
      <c r="I287" s="81">
        <v>0</v>
      </c>
      <c r="J287" s="81">
        <v>0</v>
      </c>
      <c r="K287" s="40"/>
      <c r="L287" s="40"/>
      <c r="M287" s="40">
        <f t="shared" si="177"/>
        <v>0</v>
      </c>
      <c r="N287" s="40">
        <f t="shared" si="178"/>
        <v>0</v>
      </c>
      <c r="O287" s="40">
        <f t="shared" si="179"/>
        <v>0</v>
      </c>
      <c r="P287" s="40" t="str">
        <f t="shared" si="180"/>
        <v>-</v>
      </c>
      <c r="Q287" s="95" t="s">
        <v>336</v>
      </c>
    </row>
    <row r="288" spans="1:17" ht="25.5" outlineLevel="2">
      <c r="A288" s="76"/>
      <c r="B288" s="182" t="s">
        <v>257</v>
      </c>
      <c r="C288" s="40">
        <f t="shared" si="196"/>
        <v>3034.8</v>
      </c>
      <c r="D288" s="81">
        <v>3034.8</v>
      </c>
      <c r="E288" s="81">
        <v>0</v>
      </c>
      <c r="F288" s="81"/>
      <c r="G288" s="81"/>
      <c r="H288" s="40">
        <f t="shared" si="198"/>
        <v>0</v>
      </c>
      <c r="I288" s="81">
        <v>0</v>
      </c>
      <c r="J288" s="81">
        <v>0</v>
      </c>
      <c r="K288" s="40"/>
      <c r="L288" s="40"/>
      <c r="M288" s="40">
        <f t="shared" si="177"/>
        <v>0</v>
      </c>
      <c r="N288" s="40">
        <f t="shared" si="178"/>
        <v>0</v>
      </c>
      <c r="O288" s="40" t="str">
        <f t="shared" si="179"/>
        <v>-</v>
      </c>
      <c r="P288" s="40" t="str">
        <f t="shared" si="180"/>
        <v>-</v>
      </c>
      <c r="Q288" s="95"/>
    </row>
    <row r="289" spans="1:17" ht="38.25" outlineLevel="1">
      <c r="A289" s="78"/>
      <c r="B289" s="51" t="s">
        <v>258</v>
      </c>
      <c r="C289" s="42">
        <f t="shared" si="196"/>
        <v>50785.3</v>
      </c>
      <c r="D289" s="83">
        <f>SUM(D290:D292)</f>
        <v>50785.3</v>
      </c>
      <c r="E289" s="83">
        <f t="shared" ref="E289:L289" si="204">SUM(E290:E292)</f>
        <v>0</v>
      </c>
      <c r="F289" s="83">
        <f t="shared" si="204"/>
        <v>0</v>
      </c>
      <c r="G289" s="83">
        <f t="shared" si="204"/>
        <v>0</v>
      </c>
      <c r="H289" s="42">
        <f t="shared" si="198"/>
        <v>5483.29</v>
      </c>
      <c r="I289" s="83">
        <f t="shared" si="204"/>
        <v>5483.29</v>
      </c>
      <c r="J289" s="83">
        <f t="shared" si="204"/>
        <v>0</v>
      </c>
      <c r="K289" s="83">
        <f t="shared" si="204"/>
        <v>0</v>
      </c>
      <c r="L289" s="83">
        <f t="shared" si="204"/>
        <v>0</v>
      </c>
      <c r="M289" s="42">
        <f t="shared" si="177"/>
        <v>10.79700228215645</v>
      </c>
      <c r="N289" s="42">
        <f t="shared" si="178"/>
        <v>10.79700228215645</v>
      </c>
      <c r="O289" s="42" t="str">
        <f t="shared" si="179"/>
        <v>-</v>
      </c>
      <c r="P289" s="42" t="str">
        <f t="shared" si="180"/>
        <v>-</v>
      </c>
      <c r="Q289" s="95"/>
    </row>
    <row r="290" spans="1:17" ht="15.75" outlineLevel="2">
      <c r="A290" s="76"/>
      <c r="B290" s="182" t="s">
        <v>259</v>
      </c>
      <c r="C290" s="40">
        <f t="shared" si="196"/>
        <v>32050.2</v>
      </c>
      <c r="D290" s="81">
        <v>32050.2</v>
      </c>
      <c r="E290" s="81">
        <v>0</v>
      </c>
      <c r="F290" s="81"/>
      <c r="G290" s="81"/>
      <c r="H290" s="40">
        <f t="shared" si="198"/>
        <v>3326.94</v>
      </c>
      <c r="I290" s="81">
        <v>3326.94</v>
      </c>
      <c r="J290" s="81">
        <v>0</v>
      </c>
      <c r="K290" s="40"/>
      <c r="L290" s="40"/>
      <c r="M290" s="40">
        <f t="shared" si="177"/>
        <v>10.380403242413463</v>
      </c>
      <c r="N290" s="40">
        <f t="shared" si="178"/>
        <v>10.380403242413463</v>
      </c>
      <c r="O290" s="40" t="str">
        <f t="shared" si="179"/>
        <v>-</v>
      </c>
      <c r="P290" s="40" t="str">
        <f t="shared" si="180"/>
        <v>-</v>
      </c>
      <c r="Q290" s="95"/>
    </row>
    <row r="291" spans="1:17" ht="15.75" outlineLevel="2">
      <c r="A291" s="76"/>
      <c r="B291" s="182" t="s">
        <v>260</v>
      </c>
      <c r="C291" s="40">
        <f t="shared" si="196"/>
        <v>16735.099999999999</v>
      </c>
      <c r="D291" s="81">
        <v>16735.099999999999</v>
      </c>
      <c r="E291" s="81"/>
      <c r="F291" s="81"/>
      <c r="G291" s="81"/>
      <c r="H291" s="40">
        <f t="shared" si="198"/>
        <v>2156.35</v>
      </c>
      <c r="I291" s="81">
        <v>2156.35</v>
      </c>
      <c r="J291" s="81">
        <v>0</v>
      </c>
      <c r="K291" s="40"/>
      <c r="L291" s="40"/>
      <c r="M291" s="40">
        <f t="shared" si="177"/>
        <v>12.885193395916367</v>
      </c>
      <c r="N291" s="40">
        <f t="shared" si="178"/>
        <v>12.885193395916367</v>
      </c>
      <c r="O291" s="40" t="str">
        <f t="shared" si="179"/>
        <v>-</v>
      </c>
      <c r="P291" s="40" t="str">
        <f t="shared" si="180"/>
        <v>-</v>
      </c>
      <c r="Q291" s="95"/>
    </row>
    <row r="292" spans="1:17" ht="15.75" outlineLevel="2">
      <c r="A292" s="79"/>
      <c r="B292" s="182" t="s">
        <v>261</v>
      </c>
      <c r="C292" s="40">
        <f t="shared" si="196"/>
        <v>2000</v>
      </c>
      <c r="D292" s="81">
        <v>2000</v>
      </c>
      <c r="E292" s="81"/>
      <c r="F292" s="81"/>
      <c r="G292" s="81"/>
      <c r="H292" s="40">
        <f t="shared" si="198"/>
        <v>0</v>
      </c>
      <c r="I292" s="81">
        <v>0</v>
      </c>
      <c r="J292" s="81">
        <v>0</v>
      </c>
      <c r="K292" s="40"/>
      <c r="L292" s="40"/>
      <c r="M292" s="40">
        <f t="shared" si="177"/>
        <v>0</v>
      </c>
      <c r="N292" s="40">
        <f t="shared" si="178"/>
        <v>0</v>
      </c>
      <c r="O292" s="40" t="str">
        <f t="shared" si="179"/>
        <v>-</v>
      </c>
      <c r="P292" s="40" t="str">
        <f t="shared" si="180"/>
        <v>-</v>
      </c>
      <c r="Q292" s="95"/>
    </row>
    <row r="293" spans="1:17" ht="25.5" outlineLevel="1">
      <c r="A293" s="80"/>
      <c r="B293" s="51" t="s">
        <v>262</v>
      </c>
      <c r="C293" s="42">
        <f t="shared" si="196"/>
        <v>36547</v>
      </c>
      <c r="D293" s="83">
        <f>SUM(D294:D295)</f>
        <v>36547</v>
      </c>
      <c r="E293" s="83">
        <f t="shared" ref="E293:G293" si="205">SUM(E294:E295)</f>
        <v>0</v>
      </c>
      <c r="F293" s="83">
        <f t="shared" si="205"/>
        <v>0</v>
      </c>
      <c r="G293" s="83">
        <f t="shared" si="205"/>
        <v>0</v>
      </c>
      <c r="H293" s="42">
        <f t="shared" ref="H293:H295" si="206">SUM(I293:L293)</f>
        <v>7698.87</v>
      </c>
      <c r="I293" s="83">
        <f>SUM(I294:I295)</f>
        <v>7698.87</v>
      </c>
      <c r="J293" s="83">
        <f t="shared" ref="J293" si="207">SUM(J294:J295)</f>
        <v>0</v>
      </c>
      <c r="K293" s="83">
        <f t="shared" ref="K293" si="208">SUM(K294:K295)</f>
        <v>0</v>
      </c>
      <c r="L293" s="83">
        <f t="shared" ref="L293" si="209">SUM(L294:L295)</f>
        <v>0</v>
      </c>
      <c r="M293" s="83">
        <f t="shared" si="177"/>
        <v>21.065668864749501</v>
      </c>
      <c r="N293" s="83">
        <f t="shared" si="178"/>
        <v>21.065668864749501</v>
      </c>
      <c r="O293" s="83" t="str">
        <f t="shared" si="179"/>
        <v>-</v>
      </c>
      <c r="P293" s="83" t="str">
        <f t="shared" si="180"/>
        <v>-</v>
      </c>
      <c r="Q293" s="95"/>
    </row>
    <row r="294" spans="1:17" ht="25.5" outlineLevel="2">
      <c r="A294" s="78"/>
      <c r="B294" s="182" t="s">
        <v>263</v>
      </c>
      <c r="C294" s="40">
        <f t="shared" si="196"/>
        <v>33098</v>
      </c>
      <c r="D294" s="82">
        <v>33098</v>
      </c>
      <c r="E294" s="81"/>
      <c r="F294" s="81"/>
      <c r="G294" s="82"/>
      <c r="H294" s="40">
        <f t="shared" si="206"/>
        <v>7698.87</v>
      </c>
      <c r="I294" s="82">
        <v>7698.87</v>
      </c>
      <c r="J294" s="82"/>
      <c r="K294" s="40"/>
      <c r="L294" s="40"/>
      <c r="M294" s="40">
        <f t="shared" si="177"/>
        <v>23.260831470179465</v>
      </c>
      <c r="N294" s="40">
        <f t="shared" si="178"/>
        <v>23.260831470179465</v>
      </c>
      <c r="O294" s="40" t="str">
        <f t="shared" si="179"/>
        <v>-</v>
      </c>
      <c r="P294" s="40" t="str">
        <f t="shared" si="180"/>
        <v>-</v>
      </c>
      <c r="Q294" s="95"/>
    </row>
    <row r="295" spans="1:17" ht="30" outlineLevel="2">
      <c r="A295" s="78"/>
      <c r="B295" s="182" t="s">
        <v>264</v>
      </c>
      <c r="C295" s="40">
        <f t="shared" si="196"/>
        <v>3449</v>
      </c>
      <c r="D295" s="82">
        <v>3449</v>
      </c>
      <c r="E295" s="82"/>
      <c r="F295" s="82"/>
      <c r="G295" s="82"/>
      <c r="H295" s="82">
        <f t="shared" si="206"/>
        <v>0</v>
      </c>
      <c r="I295" s="82">
        <v>0</v>
      </c>
      <c r="J295" s="82"/>
      <c r="K295" s="40"/>
      <c r="L295" s="40"/>
      <c r="M295" s="40">
        <f t="shared" si="177"/>
        <v>0</v>
      </c>
      <c r="N295" s="40">
        <f t="shared" si="178"/>
        <v>0</v>
      </c>
      <c r="O295" s="40" t="str">
        <f t="shared" si="179"/>
        <v>-</v>
      </c>
      <c r="P295" s="40" t="str">
        <f t="shared" si="180"/>
        <v>-</v>
      </c>
      <c r="Q295" s="95" t="s">
        <v>492</v>
      </c>
    </row>
    <row r="296" spans="1:17" s="94" customFormat="1" ht="67.5">
      <c r="A296" s="87">
        <v>19</v>
      </c>
      <c r="B296" s="179" t="s">
        <v>273</v>
      </c>
      <c r="C296" s="89">
        <f>SUM(D296:G296)</f>
        <v>36970.699999999997</v>
      </c>
      <c r="D296" s="89">
        <f>D297+D301</f>
        <v>36970.699999999997</v>
      </c>
      <c r="E296" s="89">
        <f t="shared" ref="E296:L296" si="210">E297+E301</f>
        <v>0</v>
      </c>
      <c r="F296" s="89">
        <f t="shared" si="210"/>
        <v>0</v>
      </c>
      <c r="G296" s="89">
        <f t="shared" si="210"/>
        <v>0</v>
      </c>
      <c r="H296" s="89">
        <f t="shared" si="210"/>
        <v>11990.8</v>
      </c>
      <c r="I296" s="89">
        <f t="shared" si="210"/>
        <v>11990.8</v>
      </c>
      <c r="J296" s="89">
        <f t="shared" si="210"/>
        <v>0</v>
      </c>
      <c r="K296" s="89">
        <f t="shared" si="210"/>
        <v>0</v>
      </c>
      <c r="L296" s="89">
        <f t="shared" si="210"/>
        <v>0</v>
      </c>
      <c r="M296" s="89">
        <f t="shared" si="177"/>
        <v>32.433251196217547</v>
      </c>
      <c r="N296" s="89">
        <f t="shared" si="178"/>
        <v>32.433251196217547</v>
      </c>
      <c r="O296" s="89" t="str">
        <f t="shared" si="179"/>
        <v>-</v>
      </c>
      <c r="P296" s="89" t="str">
        <f t="shared" si="180"/>
        <v>-</v>
      </c>
      <c r="Q296" s="110"/>
    </row>
    <row r="297" spans="1:17" s="11" customFormat="1" ht="38.25" outlineLevel="1" collapsed="1">
      <c r="A297" s="51"/>
      <c r="B297" s="51" t="s">
        <v>266</v>
      </c>
      <c r="C297" s="42">
        <f t="shared" ref="C297:C303" si="211">SUM(D297:G297)</f>
        <v>36920.699999999997</v>
      </c>
      <c r="D297" s="10">
        <f>SUM(D298:D300)</f>
        <v>36920.699999999997</v>
      </c>
      <c r="E297" s="10">
        <f t="shared" ref="E297:G297" si="212">SUM(E298:E300)</f>
        <v>0</v>
      </c>
      <c r="F297" s="10">
        <f t="shared" si="212"/>
        <v>0</v>
      </c>
      <c r="G297" s="10">
        <f t="shared" si="212"/>
        <v>0</v>
      </c>
      <c r="H297" s="42">
        <f t="shared" ref="H297:H300" si="213">SUM(I297:L297)</f>
        <v>11990.8</v>
      </c>
      <c r="I297" s="10">
        <f>SUM(I298:I300)</f>
        <v>11990.8</v>
      </c>
      <c r="J297" s="10">
        <f t="shared" ref="J297" si="214">SUM(J298:J300)</f>
        <v>0</v>
      </c>
      <c r="K297" s="10">
        <f t="shared" ref="K297" si="215">SUM(K298:K300)</f>
        <v>0</v>
      </c>
      <c r="L297" s="10">
        <f t="shared" ref="L297" si="216">SUM(L298:L300)</f>
        <v>0</v>
      </c>
      <c r="M297" s="10">
        <f t="shared" si="177"/>
        <v>32.477174051412895</v>
      </c>
      <c r="N297" s="10">
        <f t="shared" si="178"/>
        <v>32.477174051412895</v>
      </c>
      <c r="O297" s="10" t="str">
        <f t="shared" si="179"/>
        <v>-</v>
      </c>
      <c r="P297" s="10" t="str">
        <f t="shared" si="180"/>
        <v>-</v>
      </c>
      <c r="Q297" s="95"/>
    </row>
    <row r="298" spans="1:17" ht="51" hidden="1" outlineLevel="2">
      <c r="A298" s="84"/>
      <c r="B298" s="3" t="s">
        <v>267</v>
      </c>
      <c r="C298" s="40">
        <f t="shared" si="211"/>
        <v>32230.7</v>
      </c>
      <c r="D298" s="40">
        <v>32230.7</v>
      </c>
      <c r="E298" s="40"/>
      <c r="F298" s="40"/>
      <c r="G298" s="40"/>
      <c r="H298" s="40">
        <f t="shared" si="213"/>
        <v>11990.8</v>
      </c>
      <c r="I298" s="40">
        <v>11990.8</v>
      </c>
      <c r="J298" s="40"/>
      <c r="K298" s="40"/>
      <c r="L298" s="40"/>
      <c r="M298" s="40">
        <f t="shared" si="177"/>
        <v>37.203039338270649</v>
      </c>
      <c r="N298" s="40">
        <f t="shared" si="178"/>
        <v>37.203039338270649</v>
      </c>
      <c r="O298" s="40" t="str">
        <f t="shared" si="179"/>
        <v>-</v>
      </c>
      <c r="P298" s="40" t="str">
        <f t="shared" si="180"/>
        <v>-</v>
      </c>
      <c r="Q298" s="95"/>
    </row>
    <row r="299" spans="1:17" ht="38.25" hidden="1" outlineLevel="2">
      <c r="A299" s="3"/>
      <c r="B299" s="3" t="s">
        <v>268</v>
      </c>
      <c r="C299" s="40">
        <f t="shared" si="211"/>
        <v>1700</v>
      </c>
      <c r="D299" s="40">
        <v>1700</v>
      </c>
      <c r="E299" s="40"/>
      <c r="F299" s="40"/>
      <c r="G299" s="40"/>
      <c r="H299" s="40">
        <f t="shared" si="213"/>
        <v>0</v>
      </c>
      <c r="I299" s="40"/>
      <c r="J299" s="40"/>
      <c r="K299" s="40"/>
      <c r="L299" s="40"/>
      <c r="M299" s="40">
        <f t="shared" si="177"/>
        <v>0</v>
      </c>
      <c r="N299" s="40">
        <f t="shared" si="178"/>
        <v>0</v>
      </c>
      <c r="O299" s="40" t="str">
        <f t="shared" si="179"/>
        <v>-</v>
      </c>
      <c r="P299" s="40" t="str">
        <f t="shared" si="180"/>
        <v>-</v>
      </c>
      <c r="Q299" s="95"/>
    </row>
    <row r="300" spans="1:17" ht="51" hidden="1" outlineLevel="2">
      <c r="A300" s="3"/>
      <c r="B300" s="3" t="s">
        <v>269</v>
      </c>
      <c r="C300" s="40">
        <f t="shared" si="211"/>
        <v>2990</v>
      </c>
      <c r="D300" s="40">
        <v>2990</v>
      </c>
      <c r="E300" s="40"/>
      <c r="F300" s="40"/>
      <c r="G300" s="40"/>
      <c r="H300" s="40">
        <f t="shared" si="213"/>
        <v>0</v>
      </c>
      <c r="I300" s="40"/>
      <c r="J300" s="40"/>
      <c r="K300" s="40"/>
      <c r="L300" s="40"/>
      <c r="M300" s="40">
        <f t="shared" si="177"/>
        <v>0</v>
      </c>
      <c r="N300" s="40">
        <f t="shared" si="178"/>
        <v>0</v>
      </c>
      <c r="O300" s="40" t="str">
        <f t="shared" si="179"/>
        <v>-</v>
      </c>
      <c r="P300" s="40" t="str">
        <f t="shared" si="180"/>
        <v>-</v>
      </c>
      <c r="Q300" s="95"/>
    </row>
    <row r="301" spans="1:17" s="11" customFormat="1" ht="25.5" outlineLevel="1" collapsed="1">
      <c r="A301" s="51"/>
      <c r="B301" s="51" t="s">
        <v>270</v>
      </c>
      <c r="C301" s="42">
        <f t="shared" si="211"/>
        <v>50</v>
      </c>
      <c r="D301" s="10">
        <f>SUM(D302:D303)</f>
        <v>50</v>
      </c>
      <c r="E301" s="10">
        <f t="shared" ref="E301:L301" si="217">SUM(E302:E303)</f>
        <v>0</v>
      </c>
      <c r="F301" s="10">
        <f t="shared" si="217"/>
        <v>0</v>
      </c>
      <c r="G301" s="10">
        <f t="shared" si="217"/>
        <v>0</v>
      </c>
      <c r="H301" s="10">
        <f t="shared" si="217"/>
        <v>0</v>
      </c>
      <c r="I301" s="10">
        <f t="shared" si="217"/>
        <v>0</v>
      </c>
      <c r="J301" s="10">
        <f t="shared" si="217"/>
        <v>0</v>
      </c>
      <c r="K301" s="10">
        <f t="shared" si="217"/>
        <v>0</v>
      </c>
      <c r="L301" s="10">
        <f t="shared" si="217"/>
        <v>0</v>
      </c>
      <c r="M301" s="10">
        <f t="shared" si="177"/>
        <v>0</v>
      </c>
      <c r="N301" s="10">
        <f t="shared" si="178"/>
        <v>0</v>
      </c>
      <c r="O301" s="10" t="str">
        <f t="shared" si="179"/>
        <v>-</v>
      </c>
      <c r="P301" s="10" t="str">
        <f t="shared" si="180"/>
        <v>-</v>
      </c>
      <c r="Q301" s="95"/>
    </row>
    <row r="302" spans="1:17" ht="25.5" hidden="1" outlineLevel="2">
      <c r="A302" s="3"/>
      <c r="B302" s="3" t="s">
        <v>271</v>
      </c>
      <c r="C302" s="40">
        <f t="shared" si="211"/>
        <v>50</v>
      </c>
      <c r="D302" s="40">
        <v>50</v>
      </c>
      <c r="E302" s="40"/>
      <c r="F302" s="40"/>
      <c r="G302" s="40"/>
      <c r="H302" s="40"/>
      <c r="I302" s="40"/>
      <c r="J302" s="40"/>
      <c r="K302" s="40"/>
      <c r="L302" s="40"/>
      <c r="M302" s="40">
        <f t="shared" si="177"/>
        <v>0</v>
      </c>
      <c r="N302" s="40">
        <f t="shared" si="178"/>
        <v>0</v>
      </c>
      <c r="O302" s="40" t="str">
        <f t="shared" si="179"/>
        <v>-</v>
      </c>
      <c r="P302" s="40" t="str">
        <f t="shared" si="180"/>
        <v>-</v>
      </c>
      <c r="Q302" s="95"/>
    </row>
    <row r="303" spans="1:17" ht="25.5" hidden="1" outlineLevel="2">
      <c r="A303" s="3"/>
      <c r="B303" s="3" t="s">
        <v>272</v>
      </c>
      <c r="C303" s="40">
        <f t="shared" si="211"/>
        <v>0</v>
      </c>
      <c r="D303" s="40" t="s">
        <v>274</v>
      </c>
      <c r="E303" s="40"/>
      <c r="F303" s="40"/>
      <c r="G303" s="40"/>
      <c r="H303" s="40"/>
      <c r="I303" s="40"/>
      <c r="J303" s="40"/>
      <c r="K303" s="40"/>
      <c r="L303" s="40"/>
      <c r="M303" s="40" t="str">
        <f t="shared" si="177"/>
        <v>-</v>
      </c>
      <c r="N303" s="40" t="str">
        <f t="shared" si="178"/>
        <v>-</v>
      </c>
      <c r="O303" s="40" t="str">
        <f t="shared" si="179"/>
        <v>-</v>
      </c>
      <c r="P303" s="40" t="str">
        <f t="shared" si="180"/>
        <v>-</v>
      </c>
      <c r="Q303" s="95"/>
    </row>
    <row r="304" spans="1:17" s="94" customFormat="1" ht="54" collapsed="1">
      <c r="A304" s="87">
        <v>20</v>
      </c>
      <c r="B304" s="179" t="s">
        <v>279</v>
      </c>
      <c r="C304" s="89">
        <f>SUM(D304:G304)</f>
        <v>118821.5</v>
      </c>
      <c r="D304" s="89">
        <f>SUM(D305:D308)</f>
        <v>41329</v>
      </c>
      <c r="E304" s="89">
        <f t="shared" ref="E304:L304" si="218">SUM(E305:E308)</f>
        <v>77492.5</v>
      </c>
      <c r="F304" s="89">
        <f t="shared" si="218"/>
        <v>0</v>
      </c>
      <c r="G304" s="89">
        <f t="shared" si="218"/>
        <v>0</v>
      </c>
      <c r="H304" s="89">
        <f t="shared" si="218"/>
        <v>19061.3</v>
      </c>
      <c r="I304" s="89">
        <f t="shared" si="218"/>
        <v>3582.8</v>
      </c>
      <c r="J304" s="89">
        <f t="shared" si="218"/>
        <v>15478.5</v>
      </c>
      <c r="K304" s="89">
        <f t="shared" si="218"/>
        <v>0</v>
      </c>
      <c r="L304" s="89">
        <f t="shared" si="218"/>
        <v>0</v>
      </c>
      <c r="M304" s="89">
        <f t="shared" si="177"/>
        <v>16.04196210281809</v>
      </c>
      <c r="N304" s="89">
        <f t="shared" si="178"/>
        <v>8.6689733601103356</v>
      </c>
      <c r="O304" s="89">
        <f t="shared" si="179"/>
        <v>19.974191050746846</v>
      </c>
      <c r="P304" s="89" t="str">
        <f t="shared" si="180"/>
        <v>-</v>
      </c>
      <c r="Q304" s="110"/>
    </row>
    <row r="305" spans="1:17" ht="63.75" hidden="1" outlineLevel="2">
      <c r="A305" s="28"/>
      <c r="B305" s="3" t="s">
        <v>275</v>
      </c>
      <c r="C305" s="40">
        <f t="shared" ref="C305:C308" si="219">SUM(D305:G305)</f>
        <v>95315.3</v>
      </c>
      <c r="D305" s="40">
        <v>17922.8</v>
      </c>
      <c r="E305" s="40">
        <v>77392.5</v>
      </c>
      <c r="F305" s="40"/>
      <c r="G305" s="6"/>
      <c r="H305" s="40">
        <f t="shared" ref="H305:H308" si="220">SUM(I305:L305)</f>
        <v>19061.3</v>
      </c>
      <c r="I305" s="6">
        <v>3582.8</v>
      </c>
      <c r="J305" s="6">
        <v>15478.5</v>
      </c>
      <c r="K305" s="40"/>
      <c r="L305" s="40"/>
      <c r="M305" s="40">
        <f t="shared" si="177"/>
        <v>19.998153496867761</v>
      </c>
      <c r="N305" s="40">
        <f t="shared" si="178"/>
        <v>19.990180105787044</v>
      </c>
      <c r="O305" s="40">
        <f t="shared" si="179"/>
        <v>20</v>
      </c>
      <c r="P305" s="40" t="str">
        <f t="shared" si="180"/>
        <v>-</v>
      </c>
      <c r="Q305" s="95"/>
    </row>
    <row r="306" spans="1:17" ht="63.75" hidden="1" outlineLevel="2">
      <c r="A306" s="29"/>
      <c r="B306" s="3" t="s">
        <v>276</v>
      </c>
      <c r="C306" s="40">
        <f t="shared" si="219"/>
        <v>18513.2</v>
      </c>
      <c r="D306" s="40">
        <v>18513.2</v>
      </c>
      <c r="E306" s="40"/>
      <c r="F306" s="40"/>
      <c r="G306" s="6"/>
      <c r="H306" s="40">
        <f t="shared" si="220"/>
        <v>0</v>
      </c>
      <c r="I306" s="6"/>
      <c r="J306" s="6"/>
      <c r="K306" s="40"/>
      <c r="L306" s="40"/>
      <c r="M306" s="40">
        <f t="shared" si="177"/>
        <v>0</v>
      </c>
      <c r="N306" s="40">
        <f t="shared" si="178"/>
        <v>0</v>
      </c>
      <c r="O306" s="40" t="str">
        <f t="shared" si="179"/>
        <v>-</v>
      </c>
      <c r="P306" s="40" t="str">
        <f t="shared" si="180"/>
        <v>-</v>
      </c>
      <c r="Q306" s="95"/>
    </row>
    <row r="307" spans="1:17" ht="102" hidden="1" outlineLevel="2">
      <c r="A307" s="29"/>
      <c r="B307" s="3" t="s">
        <v>277</v>
      </c>
      <c r="C307" s="40">
        <f t="shared" si="219"/>
        <v>4893</v>
      </c>
      <c r="D307" s="40">
        <v>4893</v>
      </c>
      <c r="E307" s="40"/>
      <c r="F307" s="40"/>
      <c r="G307" s="6"/>
      <c r="H307" s="40">
        <f t="shared" si="220"/>
        <v>0</v>
      </c>
      <c r="I307" s="6"/>
      <c r="J307" s="6"/>
      <c r="K307" s="40"/>
      <c r="L307" s="40"/>
      <c r="M307" s="40">
        <f t="shared" si="177"/>
        <v>0</v>
      </c>
      <c r="N307" s="40">
        <f t="shared" si="178"/>
        <v>0</v>
      </c>
      <c r="O307" s="40" t="str">
        <f t="shared" si="179"/>
        <v>-</v>
      </c>
      <c r="P307" s="40" t="str">
        <f t="shared" si="180"/>
        <v>-</v>
      </c>
      <c r="Q307" s="95"/>
    </row>
    <row r="308" spans="1:17" ht="51" hidden="1" outlineLevel="2">
      <c r="A308" s="29"/>
      <c r="B308" s="43" t="s">
        <v>278</v>
      </c>
      <c r="C308" s="40">
        <f t="shared" si="219"/>
        <v>100</v>
      </c>
      <c r="D308" s="40"/>
      <c r="E308" s="40">
        <v>100</v>
      </c>
      <c r="F308" s="40"/>
      <c r="G308" s="6"/>
      <c r="H308" s="40">
        <f t="shared" si="220"/>
        <v>0</v>
      </c>
      <c r="I308" s="6"/>
      <c r="J308" s="6"/>
      <c r="K308" s="40"/>
      <c r="L308" s="40"/>
      <c r="M308" s="40">
        <f t="shared" si="177"/>
        <v>0</v>
      </c>
      <c r="N308" s="40" t="str">
        <f t="shared" si="178"/>
        <v>-</v>
      </c>
      <c r="O308" s="40">
        <f t="shared" si="179"/>
        <v>0</v>
      </c>
      <c r="P308" s="40" t="str">
        <f t="shared" si="180"/>
        <v>-</v>
      </c>
      <c r="Q308" s="95"/>
    </row>
    <row r="309" spans="1:17" collapsed="1">
      <c r="I309" s="50"/>
      <c r="J309" s="50"/>
      <c r="K309" s="50"/>
      <c r="L309" s="50"/>
      <c r="N309" s="50"/>
      <c r="O309" s="50"/>
      <c r="P309" s="50"/>
    </row>
    <row r="310" spans="1:17">
      <c r="A310" s="5" t="s">
        <v>280</v>
      </c>
    </row>
    <row r="312" spans="1:17" ht="18.75">
      <c r="A312" s="188" t="s">
        <v>482</v>
      </c>
      <c r="B312" s="188"/>
      <c r="C312" s="188"/>
      <c r="D312" s="188"/>
      <c r="E312" s="188"/>
      <c r="F312" s="188"/>
      <c r="G312" s="188"/>
      <c r="H312" s="188"/>
      <c r="I312" s="188"/>
      <c r="J312" s="188"/>
      <c r="K312" s="188"/>
      <c r="L312" s="188"/>
      <c r="M312" s="188"/>
      <c r="N312" s="188"/>
      <c r="O312" s="188"/>
      <c r="P312" s="188"/>
      <c r="Q312" s="188"/>
    </row>
    <row r="315" spans="1:17">
      <c r="A315" s="170" t="s">
        <v>481</v>
      </c>
    </row>
  </sheetData>
  <mergeCells count="17">
    <mergeCell ref="A1:Q1"/>
    <mergeCell ref="A2:Q2"/>
    <mergeCell ref="A4:A6"/>
    <mergeCell ref="B4:B6"/>
    <mergeCell ref="C5:C6"/>
    <mergeCell ref="C4:F4"/>
    <mergeCell ref="D5:F5"/>
    <mergeCell ref="Q4:Q6"/>
    <mergeCell ref="M4:P4"/>
    <mergeCell ref="M5:M6"/>
    <mergeCell ref="N5:P5"/>
    <mergeCell ref="G4:G6"/>
    <mergeCell ref="L4:L6"/>
    <mergeCell ref="H4:K4"/>
    <mergeCell ref="H5:H6"/>
    <mergeCell ref="I5:K5"/>
    <mergeCell ref="A312:Q312"/>
  </mergeCells>
  <pageMargins left="0.11811023622047245" right="0.11811023622047245" top="0.59055118110236227" bottom="0.19685039370078741" header="0.31496062992125984" footer="0.31496062992125984"/>
  <pageSetup paperSize="9" scale="51" fitToHeight="30" orientation="landscape" verticalDpi="0" r:id="rId1"/>
  <headerFooter differentFirst="1">
    <oddHeader>&amp;R&amp;P</oddHeader>
  </headerFooter>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G111"/>
  <sheetViews>
    <sheetView view="pageBreakPreview" zoomScale="65" zoomScaleNormal="100" zoomScaleSheetLayoutView="65" workbookViewId="0">
      <pane ySplit="6" topLeftCell="A26" activePane="bottomLeft" state="frozen"/>
      <selection pane="bottomLeft" activeCell="B77" sqref="B77"/>
    </sheetView>
  </sheetViews>
  <sheetFormatPr defaultRowHeight="15" outlineLevelRow="4" outlineLevelCol="1"/>
  <cols>
    <col min="1" max="1" width="4.7109375" style="24" customWidth="1"/>
    <col min="2" max="2" width="39.7109375" style="5" customWidth="1"/>
    <col min="3" max="3" width="13.7109375" style="5" customWidth="1"/>
    <col min="4" max="4" width="13.85546875" style="5" customWidth="1"/>
    <col min="5" max="5" width="13.7109375" style="5" customWidth="1"/>
    <col min="6" max="6" width="12.5703125" style="5" customWidth="1"/>
    <col min="7" max="7" width="12.140625" style="5" customWidth="1"/>
    <col min="8" max="8" width="12" style="5" customWidth="1"/>
    <col min="9" max="9" width="12.140625" style="5" customWidth="1"/>
    <col min="10" max="10" width="12" style="5" customWidth="1"/>
    <col min="11" max="11" width="13.140625" style="5" customWidth="1"/>
    <col min="12" max="12" width="11" style="5" customWidth="1"/>
    <col min="13" max="13" width="11.140625" style="5" customWidth="1"/>
    <col min="14" max="14" width="11.7109375" style="5" customWidth="1"/>
    <col min="15" max="15" width="12" style="5" customWidth="1"/>
    <col min="16" max="16" width="13.140625" style="5" customWidth="1"/>
    <col min="17" max="17" width="68.5703125" style="91" hidden="1" customWidth="1" outlineLevel="1"/>
    <col min="18" max="18" width="9.140625" style="5" collapsed="1"/>
    <col min="19" max="16384" width="9.140625" style="5"/>
  </cols>
  <sheetData>
    <row r="1" spans="1:17" ht="18.75">
      <c r="A1" s="189" t="s">
        <v>382</v>
      </c>
      <c r="B1" s="189"/>
      <c r="C1" s="189"/>
      <c r="D1" s="189"/>
      <c r="E1" s="189"/>
      <c r="F1" s="189"/>
      <c r="G1" s="189"/>
      <c r="H1" s="189"/>
      <c r="I1" s="189"/>
      <c r="J1" s="189"/>
      <c r="K1" s="189"/>
      <c r="L1" s="189"/>
      <c r="M1" s="189"/>
      <c r="N1" s="189"/>
      <c r="O1" s="189"/>
      <c r="P1" s="189"/>
      <c r="Q1" s="189"/>
    </row>
    <row r="2" spans="1:17" ht="18.75">
      <c r="A2" s="189" t="s">
        <v>484</v>
      </c>
      <c r="B2" s="189"/>
      <c r="C2" s="189"/>
      <c r="D2" s="189"/>
      <c r="E2" s="189"/>
      <c r="F2" s="189"/>
      <c r="G2" s="189"/>
      <c r="H2" s="189"/>
      <c r="I2" s="189"/>
      <c r="J2" s="189"/>
      <c r="K2" s="189"/>
      <c r="L2" s="189"/>
      <c r="M2" s="189"/>
      <c r="N2" s="189"/>
      <c r="O2" s="189"/>
      <c r="P2" s="189"/>
      <c r="Q2" s="189"/>
    </row>
    <row r="4" spans="1:17" ht="44.25" customHeight="1">
      <c r="A4" s="187" t="s">
        <v>0</v>
      </c>
      <c r="B4" s="187" t="s">
        <v>66</v>
      </c>
      <c r="C4" s="187" t="s">
        <v>281</v>
      </c>
      <c r="D4" s="187"/>
      <c r="E4" s="187"/>
      <c r="F4" s="187"/>
      <c r="G4" s="187" t="s">
        <v>46</v>
      </c>
      <c r="H4" s="187" t="s">
        <v>282</v>
      </c>
      <c r="I4" s="187"/>
      <c r="J4" s="187"/>
      <c r="K4" s="187"/>
      <c r="L4" s="187" t="s">
        <v>46</v>
      </c>
      <c r="M4" s="187" t="s">
        <v>314</v>
      </c>
      <c r="N4" s="187"/>
      <c r="O4" s="187"/>
      <c r="P4" s="187"/>
      <c r="Q4" s="187" t="s">
        <v>291</v>
      </c>
    </row>
    <row r="5" spans="1:17" ht="15.75" customHeight="1">
      <c r="A5" s="187"/>
      <c r="B5" s="187"/>
      <c r="C5" s="187" t="s">
        <v>1</v>
      </c>
      <c r="D5" s="187" t="s">
        <v>2</v>
      </c>
      <c r="E5" s="187"/>
      <c r="F5" s="187"/>
      <c r="G5" s="187"/>
      <c r="H5" s="187" t="s">
        <v>1</v>
      </c>
      <c r="I5" s="187" t="s">
        <v>2</v>
      </c>
      <c r="J5" s="187"/>
      <c r="K5" s="187"/>
      <c r="L5" s="187"/>
      <c r="M5" s="187" t="s">
        <v>1</v>
      </c>
      <c r="N5" s="187" t="s">
        <v>2</v>
      </c>
      <c r="O5" s="187"/>
      <c r="P5" s="187"/>
      <c r="Q5" s="193"/>
    </row>
    <row r="6" spans="1:17" ht="40.5">
      <c r="A6" s="187"/>
      <c r="B6" s="187"/>
      <c r="C6" s="187"/>
      <c r="D6" s="107" t="s">
        <v>15</v>
      </c>
      <c r="E6" s="107" t="s">
        <v>16</v>
      </c>
      <c r="F6" s="107" t="s">
        <v>319</v>
      </c>
      <c r="G6" s="187"/>
      <c r="H6" s="187"/>
      <c r="I6" s="107" t="s">
        <v>15</v>
      </c>
      <c r="J6" s="107" t="s">
        <v>16</v>
      </c>
      <c r="K6" s="107" t="s">
        <v>319</v>
      </c>
      <c r="L6" s="187"/>
      <c r="M6" s="187"/>
      <c r="N6" s="107" t="s">
        <v>15</v>
      </c>
      <c r="O6" s="107" t="s">
        <v>16</v>
      </c>
      <c r="P6" s="107" t="s">
        <v>319</v>
      </c>
      <c r="Q6" s="193"/>
    </row>
    <row r="7" spans="1:17" s="127" customFormat="1" ht="27">
      <c r="A7" s="8"/>
      <c r="B7" s="9" t="s">
        <v>483</v>
      </c>
      <c r="C7" s="85">
        <f>SUM(D7:G7)</f>
        <v>31676.475000000002</v>
      </c>
      <c r="D7" s="85">
        <f>D8+D19+D30+D41+D55+D73+D90</f>
        <v>31576.475000000002</v>
      </c>
      <c r="E7" s="85">
        <f t="shared" ref="E7:L7" si="0">E9+E12+E15+E20+E23+E26+E31+E34+E37+E42+E45+E51+E56+E59+E69+E74+E77+E86+E91+E97</f>
        <v>100</v>
      </c>
      <c r="F7" s="85">
        <f t="shared" si="0"/>
        <v>0</v>
      </c>
      <c r="G7" s="85">
        <f t="shared" si="0"/>
        <v>0</v>
      </c>
      <c r="H7" s="85">
        <f t="shared" si="0"/>
        <v>3053.0586600000001</v>
      </c>
      <c r="I7" s="85">
        <f t="shared" si="0"/>
        <v>3053.0586600000001</v>
      </c>
      <c r="J7" s="85">
        <f t="shared" si="0"/>
        <v>0</v>
      </c>
      <c r="K7" s="85">
        <f t="shared" si="0"/>
        <v>0</v>
      </c>
      <c r="L7" s="85">
        <f t="shared" si="0"/>
        <v>0</v>
      </c>
      <c r="M7" s="85">
        <f>IFERROR(H7/C7*100,"-")</f>
        <v>9.6382525517754107</v>
      </c>
      <c r="N7" s="85">
        <f t="shared" ref="N7:P9" si="1">IFERROR(I7/D7*100,"-")</f>
        <v>9.6687760745935059</v>
      </c>
      <c r="O7" s="85">
        <f t="shared" si="1"/>
        <v>0</v>
      </c>
      <c r="P7" s="85" t="str">
        <f t="shared" si="1"/>
        <v>-</v>
      </c>
      <c r="Q7" s="126"/>
    </row>
    <row r="8" spans="1:17" s="118" customFormat="1" ht="29.25" customHeight="1">
      <c r="A8" s="115"/>
      <c r="B8" s="119" t="s">
        <v>392</v>
      </c>
      <c r="C8" s="116">
        <f t="shared" ref="C8:L8" si="2">C9+C12+C15</f>
        <v>4650.5</v>
      </c>
      <c r="D8" s="116">
        <f t="shared" si="2"/>
        <v>4650.5</v>
      </c>
      <c r="E8" s="116">
        <f t="shared" si="2"/>
        <v>0</v>
      </c>
      <c r="F8" s="116">
        <f t="shared" si="2"/>
        <v>0</v>
      </c>
      <c r="G8" s="116">
        <f t="shared" si="2"/>
        <v>0</v>
      </c>
      <c r="H8" s="116">
        <f t="shared" si="2"/>
        <v>339.8</v>
      </c>
      <c r="I8" s="116">
        <f t="shared" si="2"/>
        <v>339.8</v>
      </c>
      <c r="J8" s="116">
        <f t="shared" si="2"/>
        <v>0</v>
      </c>
      <c r="K8" s="116">
        <f t="shared" si="2"/>
        <v>0</v>
      </c>
      <c r="L8" s="116">
        <f t="shared" si="2"/>
        <v>0</v>
      </c>
      <c r="M8" s="121">
        <f t="shared" ref="M8" si="3">IFERROR(H8/C8*100,"-")</f>
        <v>7.3067412106225138</v>
      </c>
      <c r="N8" s="121">
        <f t="shared" ref="N8" si="4">IFERROR(I8/D8*100,"-")</f>
        <v>7.3067412106225138</v>
      </c>
      <c r="O8" s="121" t="str">
        <f t="shared" ref="O8" si="5">IFERROR(J8/E8*100,"-")</f>
        <v>-</v>
      </c>
      <c r="P8" s="121" t="str">
        <f t="shared" ref="P8" si="6">IFERROR(K8/F8*100,"-")</f>
        <v>-</v>
      </c>
      <c r="Q8" s="117"/>
    </row>
    <row r="9" spans="1:17" s="94" customFormat="1" ht="85.5" customHeight="1" outlineLevel="1" collapsed="1">
      <c r="A9" s="96">
        <v>1</v>
      </c>
      <c r="B9" s="88" t="s">
        <v>393</v>
      </c>
      <c r="C9" s="93">
        <f>SUM(D9:G9)</f>
        <v>160</v>
      </c>
      <c r="D9" s="97">
        <f>D10+D11</f>
        <v>160</v>
      </c>
      <c r="E9" s="97">
        <f t="shared" ref="E9:G9" si="7">E10+E11</f>
        <v>0</v>
      </c>
      <c r="F9" s="97">
        <f t="shared" si="7"/>
        <v>0</v>
      </c>
      <c r="G9" s="97">
        <f t="shared" si="7"/>
        <v>0</v>
      </c>
      <c r="H9" s="93">
        <f>SUM(I9:L9)</f>
        <v>0</v>
      </c>
      <c r="I9" s="97">
        <f t="shared" ref="I9:L9" si="8">I10+I11</f>
        <v>0</v>
      </c>
      <c r="J9" s="97">
        <f t="shared" si="8"/>
        <v>0</v>
      </c>
      <c r="K9" s="97">
        <f t="shared" si="8"/>
        <v>0</v>
      </c>
      <c r="L9" s="97">
        <f t="shared" si="8"/>
        <v>0</v>
      </c>
      <c r="M9" s="97">
        <f t="shared" ref="M9:P23" si="9">IFERROR(H9/C9*100,"-")</f>
        <v>0</v>
      </c>
      <c r="N9" s="97">
        <f t="shared" si="1"/>
        <v>0</v>
      </c>
      <c r="O9" s="97" t="str">
        <f t="shared" si="1"/>
        <v>-</v>
      </c>
      <c r="P9" s="97" t="str">
        <f t="shared" si="1"/>
        <v>-</v>
      </c>
      <c r="Q9" s="110"/>
    </row>
    <row r="10" spans="1:17" s="127" customFormat="1" ht="159" hidden="1" customHeight="1" outlineLevel="2">
      <c r="A10" s="8"/>
      <c r="B10" s="123" t="s">
        <v>396</v>
      </c>
      <c r="C10" s="124">
        <f>SUM(D10:G10)</f>
        <v>40</v>
      </c>
      <c r="D10" s="125">
        <v>40</v>
      </c>
      <c r="E10" s="125"/>
      <c r="F10" s="125"/>
      <c r="G10" s="125"/>
      <c r="H10" s="124">
        <f>SUM(I10:L10)</f>
        <v>0</v>
      </c>
      <c r="I10" s="125">
        <v>0</v>
      </c>
      <c r="J10" s="125"/>
      <c r="K10" s="125"/>
      <c r="L10" s="130"/>
      <c r="M10" s="130">
        <f t="shared" ref="M10:M11" si="10">IFERROR(H10/C10*100,"-")</f>
        <v>0</v>
      </c>
      <c r="N10" s="130">
        <f t="shared" ref="N10:N11" si="11">IFERROR(I10/D10*100,"-")</f>
        <v>0</v>
      </c>
      <c r="O10" s="130" t="str">
        <f t="shared" ref="O10:O11" si="12">IFERROR(J10/E10*100,"-")</f>
        <v>-</v>
      </c>
      <c r="P10" s="130" t="str">
        <f t="shared" ref="P10:P11" si="13">IFERROR(K10/F10*100,"-")</f>
        <v>-</v>
      </c>
      <c r="Q10" s="126" t="s">
        <v>499</v>
      </c>
    </row>
    <row r="11" spans="1:17" s="127" customFormat="1" ht="112.5" hidden="1" customHeight="1" outlineLevel="2">
      <c r="A11" s="8"/>
      <c r="B11" s="123" t="s">
        <v>397</v>
      </c>
      <c r="C11" s="124">
        <f>SUM(D11:G11)</f>
        <v>120</v>
      </c>
      <c r="D11" s="125">
        <v>120</v>
      </c>
      <c r="E11" s="125"/>
      <c r="F11" s="125"/>
      <c r="G11" s="125"/>
      <c r="H11" s="124">
        <f>SUM(I11:L11)</f>
        <v>0</v>
      </c>
      <c r="I11" s="125">
        <v>0</v>
      </c>
      <c r="J11" s="125"/>
      <c r="K11" s="125"/>
      <c r="L11" s="130"/>
      <c r="M11" s="130">
        <f t="shared" si="10"/>
        <v>0</v>
      </c>
      <c r="N11" s="130">
        <f t="shared" si="11"/>
        <v>0</v>
      </c>
      <c r="O11" s="130" t="str">
        <f t="shared" si="12"/>
        <v>-</v>
      </c>
      <c r="P11" s="130" t="str">
        <f t="shared" si="13"/>
        <v>-</v>
      </c>
      <c r="Q11" s="126" t="s">
        <v>499</v>
      </c>
    </row>
    <row r="12" spans="1:17" s="112" customFormat="1" ht="72" customHeight="1" outlineLevel="1" collapsed="1">
      <c r="A12" s="111">
        <v>2</v>
      </c>
      <c r="B12" s="88" t="s">
        <v>394</v>
      </c>
      <c r="C12" s="93">
        <f>SUM(D12:G12)</f>
        <v>4470.8</v>
      </c>
      <c r="D12" s="97">
        <f>D13+D14</f>
        <v>4470.8</v>
      </c>
      <c r="E12" s="97">
        <f t="shared" ref="E12:G12" si="14">E13+E14</f>
        <v>0</v>
      </c>
      <c r="F12" s="97">
        <f t="shared" si="14"/>
        <v>0</v>
      </c>
      <c r="G12" s="97">
        <f t="shared" si="14"/>
        <v>0</v>
      </c>
      <c r="H12" s="93">
        <f>SUM(I12:L12)</f>
        <v>339.8</v>
      </c>
      <c r="I12" s="97">
        <f t="shared" ref="I12" si="15">I13+I14</f>
        <v>339.8</v>
      </c>
      <c r="J12" s="97">
        <f t="shared" ref="J12" si="16">J13+J14</f>
        <v>0</v>
      </c>
      <c r="K12" s="97">
        <f t="shared" ref="K12" si="17">K13+K14</f>
        <v>0</v>
      </c>
      <c r="L12" s="97">
        <f t="shared" ref="L12" si="18">L13+L14</f>
        <v>0</v>
      </c>
      <c r="M12" s="97">
        <f t="shared" si="9"/>
        <v>7.6004294533416843</v>
      </c>
      <c r="N12" s="97">
        <f t="shared" si="9"/>
        <v>7.6004294533416843</v>
      </c>
      <c r="O12" s="97" t="str">
        <f t="shared" si="9"/>
        <v>-</v>
      </c>
      <c r="P12" s="97" t="str">
        <f t="shared" si="9"/>
        <v>-</v>
      </c>
      <c r="Q12" s="110"/>
    </row>
    <row r="13" spans="1:17" s="127" customFormat="1" ht="72" hidden="1" customHeight="1" outlineLevel="2">
      <c r="A13" s="128"/>
      <c r="B13" s="123" t="s">
        <v>398</v>
      </c>
      <c r="C13" s="124">
        <f t="shared" ref="C13:C14" si="19">SUM(D13:G13)</f>
        <v>190</v>
      </c>
      <c r="D13" s="125">
        <v>190</v>
      </c>
      <c r="E13" s="125"/>
      <c r="F13" s="125"/>
      <c r="G13" s="125"/>
      <c r="H13" s="124">
        <f t="shared" ref="H13:H14" si="20">SUM(I13:L13)</f>
        <v>0</v>
      </c>
      <c r="I13" s="125">
        <v>0</v>
      </c>
      <c r="J13" s="125"/>
      <c r="K13" s="125"/>
      <c r="L13" s="125"/>
      <c r="M13" s="125">
        <f t="shared" ref="M13:M14" si="21">IFERROR(H13/C13*100,"-")</f>
        <v>0</v>
      </c>
      <c r="N13" s="125">
        <f t="shared" ref="N13:N14" si="22">IFERROR(I13/D13*100,"-")</f>
        <v>0</v>
      </c>
      <c r="O13" s="125" t="str">
        <f t="shared" ref="O13:O14" si="23">IFERROR(J13/E13*100,"-")</f>
        <v>-</v>
      </c>
      <c r="P13" s="125" t="str">
        <f t="shared" ref="P13:P14" si="24">IFERROR(K13/F13*100,"-")</f>
        <v>-</v>
      </c>
      <c r="Q13" s="126" t="s">
        <v>499</v>
      </c>
    </row>
    <row r="14" spans="1:17" s="127" customFormat="1" ht="101.25" hidden="1" customHeight="1" outlineLevel="2">
      <c r="A14" s="128"/>
      <c r="B14" s="123" t="s">
        <v>399</v>
      </c>
      <c r="C14" s="124">
        <f t="shared" si="19"/>
        <v>4280.8</v>
      </c>
      <c r="D14" s="125">
        <v>4280.8</v>
      </c>
      <c r="E14" s="125"/>
      <c r="F14" s="125"/>
      <c r="G14" s="125"/>
      <c r="H14" s="124">
        <f t="shared" si="20"/>
        <v>339.8</v>
      </c>
      <c r="I14" s="125">
        <v>339.8</v>
      </c>
      <c r="J14" s="125"/>
      <c r="K14" s="125"/>
      <c r="L14" s="125"/>
      <c r="M14" s="125">
        <f t="shared" si="21"/>
        <v>7.9377686413754436</v>
      </c>
      <c r="N14" s="125">
        <f t="shared" si="22"/>
        <v>7.9377686413754436</v>
      </c>
      <c r="O14" s="125" t="str">
        <f t="shared" si="23"/>
        <v>-</v>
      </c>
      <c r="P14" s="125" t="str">
        <f t="shared" si="24"/>
        <v>-</v>
      </c>
      <c r="Q14" s="126" t="s">
        <v>499</v>
      </c>
    </row>
    <row r="15" spans="1:17" s="94" customFormat="1" ht="42.75" customHeight="1" outlineLevel="1" collapsed="1">
      <c r="A15" s="105">
        <v>3</v>
      </c>
      <c r="B15" s="88" t="s">
        <v>395</v>
      </c>
      <c r="C15" s="93">
        <f t="shared" ref="C15:C22" si="25">SUM(D15:G15)</f>
        <v>19.7</v>
      </c>
      <c r="D15" s="106">
        <f>D16</f>
        <v>19.7</v>
      </c>
      <c r="E15" s="106">
        <f t="shared" ref="E15:G15" si="26">E16</f>
        <v>0</v>
      </c>
      <c r="F15" s="106">
        <f t="shared" si="26"/>
        <v>0</v>
      </c>
      <c r="G15" s="106">
        <f t="shared" si="26"/>
        <v>0</v>
      </c>
      <c r="H15" s="93">
        <f t="shared" ref="H15:H22" si="27">SUM(I15:L15)</f>
        <v>0</v>
      </c>
      <c r="I15" s="106">
        <f t="shared" ref="I15" si="28">I16</f>
        <v>0</v>
      </c>
      <c r="J15" s="106">
        <f t="shared" ref="J15" si="29">J16</f>
        <v>0</v>
      </c>
      <c r="K15" s="106">
        <f t="shared" ref="K15" si="30">K16</f>
        <v>0</v>
      </c>
      <c r="L15" s="106">
        <f t="shared" ref="L15" si="31">L16</f>
        <v>0</v>
      </c>
      <c r="M15" s="89">
        <f t="shared" si="9"/>
        <v>0</v>
      </c>
      <c r="N15" s="89">
        <f t="shared" si="9"/>
        <v>0</v>
      </c>
      <c r="O15" s="89" t="str">
        <f t="shared" si="9"/>
        <v>-</v>
      </c>
      <c r="P15" s="89" t="str">
        <f t="shared" si="9"/>
        <v>-</v>
      </c>
      <c r="Q15" s="110"/>
    </row>
    <row r="16" spans="1:17" s="127" customFormat="1" ht="84.75" hidden="1" customHeight="1" outlineLevel="2">
      <c r="A16" s="131"/>
      <c r="B16" s="123" t="s">
        <v>400</v>
      </c>
      <c r="C16" s="124">
        <f t="shared" si="25"/>
        <v>19.7</v>
      </c>
      <c r="D16" s="132">
        <f>D17+D18</f>
        <v>19.7</v>
      </c>
      <c r="E16" s="132">
        <f t="shared" ref="E16:G16" si="32">E17+E18</f>
        <v>0</v>
      </c>
      <c r="F16" s="132">
        <f t="shared" si="32"/>
        <v>0</v>
      </c>
      <c r="G16" s="132">
        <f t="shared" si="32"/>
        <v>0</v>
      </c>
      <c r="H16" s="124">
        <f t="shared" si="27"/>
        <v>0</v>
      </c>
      <c r="I16" s="132">
        <f t="shared" ref="I16" si="33">I17+I18</f>
        <v>0</v>
      </c>
      <c r="J16" s="132">
        <f t="shared" ref="J16" si="34">J17+J18</f>
        <v>0</v>
      </c>
      <c r="K16" s="132">
        <f t="shared" ref="K16" si="35">K17+K18</f>
        <v>0</v>
      </c>
      <c r="L16" s="132">
        <f t="shared" ref="L16" si="36">L17+L18</f>
        <v>0</v>
      </c>
      <c r="M16" s="133">
        <f t="shared" ref="M16:M19" si="37">IFERROR(H16/C16*100,"-")</f>
        <v>0</v>
      </c>
      <c r="N16" s="133">
        <f t="shared" ref="N16:N19" si="38">IFERROR(I16/D16*100,"-")</f>
        <v>0</v>
      </c>
      <c r="O16" s="133" t="str">
        <f t="shared" ref="O16:O19" si="39">IFERROR(J16/E16*100,"-")</f>
        <v>-</v>
      </c>
      <c r="P16" s="133" t="str">
        <f t="shared" ref="P16:P19" si="40">IFERROR(K16/F16*100,"-")</f>
        <v>-</v>
      </c>
      <c r="Q16" s="126"/>
    </row>
    <row r="17" spans="1:33" s="114" customFormat="1" ht="54" hidden="1" outlineLevel="3">
      <c r="A17" s="19"/>
      <c r="B17" s="122" t="s">
        <v>152</v>
      </c>
      <c r="C17" s="104">
        <f t="shared" si="25"/>
        <v>0</v>
      </c>
      <c r="D17" s="21"/>
      <c r="E17" s="21"/>
      <c r="F17" s="21"/>
      <c r="G17" s="21"/>
      <c r="H17" s="104">
        <f t="shared" si="27"/>
        <v>0</v>
      </c>
      <c r="I17" s="21"/>
      <c r="J17" s="21"/>
      <c r="K17" s="21"/>
      <c r="L17" s="21"/>
      <c r="M17" s="102"/>
      <c r="N17" s="102"/>
      <c r="O17" s="102"/>
      <c r="P17" s="102"/>
      <c r="Q17" s="113" t="s">
        <v>489</v>
      </c>
    </row>
    <row r="18" spans="1:33" s="114" customFormat="1" ht="30" hidden="1" outlineLevel="3">
      <c r="A18" s="19"/>
      <c r="B18" s="122" t="s">
        <v>488</v>
      </c>
      <c r="C18" s="104">
        <f t="shared" si="25"/>
        <v>19.7</v>
      </c>
      <c r="D18" s="21">
        <v>19.7</v>
      </c>
      <c r="E18" s="21"/>
      <c r="F18" s="21"/>
      <c r="G18" s="21"/>
      <c r="H18" s="104">
        <f t="shared" si="27"/>
        <v>0</v>
      </c>
      <c r="I18" s="21">
        <v>0</v>
      </c>
      <c r="J18" s="21"/>
      <c r="K18" s="21"/>
      <c r="L18" s="21"/>
      <c r="M18" s="102"/>
      <c r="N18" s="102"/>
      <c r="O18" s="102"/>
      <c r="P18" s="102"/>
      <c r="Q18" s="113" t="s">
        <v>490</v>
      </c>
    </row>
    <row r="19" spans="1:33" s="118" customFormat="1" ht="32.25" customHeight="1">
      <c r="A19" s="120"/>
      <c r="B19" s="135" t="s">
        <v>401</v>
      </c>
      <c r="C19" s="116">
        <f t="shared" ref="C19:L19" si="41">C20+C23+C26</f>
        <v>4638.2000000000007</v>
      </c>
      <c r="D19" s="116">
        <f t="shared" si="41"/>
        <v>4638.2000000000007</v>
      </c>
      <c r="E19" s="116">
        <f t="shared" si="41"/>
        <v>0</v>
      </c>
      <c r="F19" s="116">
        <f t="shared" si="41"/>
        <v>0</v>
      </c>
      <c r="G19" s="116">
        <f t="shared" si="41"/>
        <v>0</v>
      </c>
      <c r="H19" s="116">
        <f t="shared" si="41"/>
        <v>311.3</v>
      </c>
      <c r="I19" s="116">
        <f t="shared" si="41"/>
        <v>311.3</v>
      </c>
      <c r="J19" s="116">
        <f t="shared" si="41"/>
        <v>0</v>
      </c>
      <c r="K19" s="116">
        <f t="shared" si="41"/>
        <v>0</v>
      </c>
      <c r="L19" s="116">
        <f t="shared" si="41"/>
        <v>0</v>
      </c>
      <c r="M19" s="121">
        <f t="shared" si="37"/>
        <v>6.711655383553965</v>
      </c>
      <c r="N19" s="121">
        <f t="shared" si="38"/>
        <v>6.711655383553965</v>
      </c>
      <c r="O19" s="121" t="str">
        <f t="shared" si="39"/>
        <v>-</v>
      </c>
      <c r="P19" s="121" t="str">
        <f t="shared" si="40"/>
        <v>-</v>
      </c>
      <c r="Q19" s="117"/>
    </row>
    <row r="20" spans="1:33" s="94" customFormat="1" ht="87" customHeight="1" outlineLevel="1" collapsed="1">
      <c r="A20" s="105">
        <v>4</v>
      </c>
      <c r="B20" s="88" t="s">
        <v>402</v>
      </c>
      <c r="C20" s="93">
        <f>SUM(D20:G20)</f>
        <v>90</v>
      </c>
      <c r="D20" s="106">
        <f>SUM(D21:D22)</f>
        <v>90</v>
      </c>
      <c r="E20" s="106">
        <f>SUM(E21:E22)</f>
        <v>0</v>
      </c>
      <c r="F20" s="106">
        <f>SUM(F21:F22)</f>
        <v>0</v>
      </c>
      <c r="G20" s="106">
        <f>SUM(G21:G22)</f>
        <v>0</v>
      </c>
      <c r="H20" s="93">
        <f t="shared" si="27"/>
        <v>40</v>
      </c>
      <c r="I20" s="106">
        <f>SUM(I21:I22)</f>
        <v>40</v>
      </c>
      <c r="J20" s="106">
        <f>SUM(J21:J22)</f>
        <v>0</v>
      </c>
      <c r="K20" s="106">
        <f>SUM(K21:K22)</f>
        <v>0</v>
      </c>
      <c r="L20" s="106">
        <f>SUM(L21:L22)</f>
        <v>0</v>
      </c>
      <c r="M20" s="89">
        <f t="shared" si="9"/>
        <v>44.444444444444443</v>
      </c>
      <c r="N20" s="89">
        <f t="shared" si="9"/>
        <v>44.444444444444443</v>
      </c>
      <c r="O20" s="89" t="str">
        <f t="shared" si="9"/>
        <v>-</v>
      </c>
      <c r="P20" s="89" t="str">
        <f t="shared" si="9"/>
        <v>-</v>
      </c>
      <c r="Q20" s="110"/>
    </row>
    <row r="21" spans="1:33" s="127" customFormat="1" ht="127.5" hidden="1" outlineLevel="3">
      <c r="A21" s="136"/>
      <c r="B21" s="137" t="s">
        <v>403</v>
      </c>
      <c r="C21" s="124">
        <f t="shared" si="25"/>
        <v>40</v>
      </c>
      <c r="D21" s="138">
        <v>40</v>
      </c>
      <c r="E21" s="138"/>
      <c r="F21" s="138"/>
      <c r="G21" s="138"/>
      <c r="H21" s="124">
        <f t="shared" si="27"/>
        <v>40</v>
      </c>
      <c r="I21" s="138">
        <v>40</v>
      </c>
      <c r="J21" s="138"/>
      <c r="K21" s="133"/>
      <c r="L21" s="133"/>
      <c r="M21" s="133">
        <f t="shared" si="9"/>
        <v>100</v>
      </c>
      <c r="N21" s="133">
        <f t="shared" si="9"/>
        <v>100</v>
      </c>
      <c r="O21" s="133" t="str">
        <f t="shared" si="9"/>
        <v>-</v>
      </c>
      <c r="P21" s="133" t="str">
        <f t="shared" si="9"/>
        <v>-</v>
      </c>
      <c r="Q21" s="126"/>
    </row>
    <row r="22" spans="1:33" s="127" customFormat="1" ht="89.25" hidden="1" outlineLevel="3">
      <c r="A22" s="139"/>
      <c r="B22" s="140" t="s">
        <v>404</v>
      </c>
      <c r="C22" s="124">
        <f t="shared" si="25"/>
        <v>50</v>
      </c>
      <c r="D22" s="138">
        <v>50</v>
      </c>
      <c r="E22" s="138"/>
      <c r="F22" s="138"/>
      <c r="G22" s="138"/>
      <c r="H22" s="124">
        <f t="shared" si="27"/>
        <v>0</v>
      </c>
      <c r="I22" s="138">
        <v>0</v>
      </c>
      <c r="J22" s="138"/>
      <c r="K22" s="133"/>
      <c r="L22" s="133"/>
      <c r="M22" s="133">
        <f t="shared" si="9"/>
        <v>0</v>
      </c>
      <c r="N22" s="133">
        <f t="shared" si="9"/>
        <v>0</v>
      </c>
      <c r="O22" s="133" t="str">
        <f t="shared" si="9"/>
        <v>-</v>
      </c>
      <c r="P22" s="133" t="str">
        <f t="shared" si="9"/>
        <v>-</v>
      </c>
      <c r="Q22" s="126" t="s">
        <v>499</v>
      </c>
    </row>
    <row r="23" spans="1:33" s="94" customFormat="1" ht="67.5" outlineLevel="1" collapsed="1">
      <c r="A23" s="87">
        <v>5</v>
      </c>
      <c r="B23" s="88" t="s">
        <v>405</v>
      </c>
      <c r="C23" s="93">
        <f>SUM(D23:G23)</f>
        <v>4476.1000000000004</v>
      </c>
      <c r="D23" s="89">
        <f>D24+D25</f>
        <v>4476.1000000000004</v>
      </c>
      <c r="E23" s="89">
        <f>E24+E25</f>
        <v>0</v>
      </c>
      <c r="F23" s="89">
        <f t="shared" ref="F23:G23" si="42">F24+F25</f>
        <v>0</v>
      </c>
      <c r="G23" s="89">
        <f t="shared" si="42"/>
        <v>0</v>
      </c>
      <c r="H23" s="93">
        <f>SUM(I23:L23)</f>
        <v>271.3</v>
      </c>
      <c r="I23" s="89">
        <f>I24+I25</f>
        <v>271.3</v>
      </c>
      <c r="J23" s="89">
        <f t="shared" ref="J23:L23" si="43">J24+J25</f>
        <v>0</v>
      </c>
      <c r="K23" s="89">
        <f t="shared" si="43"/>
        <v>0</v>
      </c>
      <c r="L23" s="89">
        <f t="shared" si="43"/>
        <v>0</v>
      </c>
      <c r="M23" s="89">
        <f t="shared" si="9"/>
        <v>6.0610799579991506</v>
      </c>
      <c r="N23" s="89">
        <f t="shared" si="9"/>
        <v>6.0610799579991506</v>
      </c>
      <c r="O23" s="89" t="str">
        <f t="shared" si="9"/>
        <v>-</v>
      </c>
      <c r="P23" s="89" t="str">
        <f t="shared" si="9"/>
        <v>-</v>
      </c>
      <c r="Q23" s="110"/>
    </row>
    <row r="24" spans="1:33" s="127" customFormat="1" ht="42" hidden="1" customHeight="1" outlineLevel="2">
      <c r="A24" s="141"/>
      <c r="B24" s="142" t="s">
        <v>406</v>
      </c>
      <c r="C24" s="124">
        <f>SUM(D24:G24)</f>
        <v>25</v>
      </c>
      <c r="D24" s="124">
        <v>25</v>
      </c>
      <c r="E24" s="124"/>
      <c r="F24" s="124"/>
      <c r="G24" s="124"/>
      <c r="H24" s="124">
        <f>SUM(I24:L24)</f>
        <v>0</v>
      </c>
      <c r="I24" s="124">
        <v>0</v>
      </c>
      <c r="J24" s="124"/>
      <c r="K24" s="124"/>
      <c r="L24" s="124"/>
      <c r="M24" s="133">
        <f t="shared" ref="M24:P30" si="44">IFERROR(H24/C24*100,"-")</f>
        <v>0</v>
      </c>
      <c r="N24" s="133">
        <f t="shared" si="44"/>
        <v>0</v>
      </c>
      <c r="O24" s="133" t="str">
        <f t="shared" si="44"/>
        <v>-</v>
      </c>
      <c r="P24" s="133" t="str">
        <f t="shared" si="44"/>
        <v>-</v>
      </c>
      <c r="Q24" s="126" t="s">
        <v>499</v>
      </c>
    </row>
    <row r="25" spans="1:33" s="127" customFormat="1" ht="63.75" hidden="1" outlineLevel="2">
      <c r="A25" s="141"/>
      <c r="B25" s="140" t="s">
        <v>407</v>
      </c>
      <c r="C25" s="124">
        <f t="shared" ref="C25" si="45">SUM(D25:G25)</f>
        <v>4451.1000000000004</v>
      </c>
      <c r="D25" s="124">
        <v>4451.1000000000004</v>
      </c>
      <c r="E25" s="124"/>
      <c r="F25" s="124"/>
      <c r="G25" s="124"/>
      <c r="H25" s="124">
        <f t="shared" ref="H25" si="46">SUM(I25:L25)</f>
        <v>271.3</v>
      </c>
      <c r="I25" s="124">
        <v>271.3</v>
      </c>
      <c r="J25" s="124"/>
      <c r="K25" s="124"/>
      <c r="L25" s="124"/>
      <c r="M25" s="133">
        <f t="shared" si="44"/>
        <v>6.0951225539754219</v>
      </c>
      <c r="N25" s="133">
        <f t="shared" si="44"/>
        <v>6.0951225539754219</v>
      </c>
      <c r="O25" s="133" t="str">
        <f t="shared" si="44"/>
        <v>-</v>
      </c>
      <c r="P25" s="133" t="str">
        <f t="shared" si="44"/>
        <v>-</v>
      </c>
      <c r="Q25" s="126" t="s">
        <v>499</v>
      </c>
    </row>
    <row r="26" spans="1:33" s="94" customFormat="1" ht="47.25" customHeight="1" outlineLevel="1" collapsed="1">
      <c r="A26" s="87">
        <v>6</v>
      </c>
      <c r="B26" s="88" t="s">
        <v>418</v>
      </c>
      <c r="C26" s="93">
        <f>SUM(D26:G26)</f>
        <v>72.099999999999994</v>
      </c>
      <c r="D26" s="89">
        <f>D27</f>
        <v>72.099999999999994</v>
      </c>
      <c r="E26" s="89">
        <f t="shared" ref="E26:G26" si="47">E27</f>
        <v>0</v>
      </c>
      <c r="F26" s="89">
        <f t="shared" si="47"/>
        <v>0</v>
      </c>
      <c r="G26" s="89">
        <f t="shared" si="47"/>
        <v>0</v>
      </c>
      <c r="H26" s="93">
        <f>SUM(I26:L26)</f>
        <v>0</v>
      </c>
      <c r="I26" s="89">
        <f>I27</f>
        <v>0</v>
      </c>
      <c r="J26" s="89">
        <f t="shared" ref="J26:L26" si="48">J27</f>
        <v>0</v>
      </c>
      <c r="K26" s="89">
        <f t="shared" si="48"/>
        <v>0</v>
      </c>
      <c r="L26" s="89">
        <f t="shared" si="48"/>
        <v>0</v>
      </c>
      <c r="M26" s="89">
        <f t="shared" si="44"/>
        <v>0</v>
      </c>
      <c r="N26" s="89">
        <f t="shared" si="44"/>
        <v>0</v>
      </c>
      <c r="O26" s="89" t="str">
        <f t="shared" si="44"/>
        <v>-</v>
      </c>
      <c r="P26" s="89" t="str">
        <f t="shared" si="44"/>
        <v>-</v>
      </c>
      <c r="Q26" s="110"/>
    </row>
    <row r="27" spans="1:33" s="127" customFormat="1" ht="51" hidden="1" outlineLevel="2">
      <c r="A27" s="143"/>
      <c r="B27" s="143" t="s">
        <v>419</v>
      </c>
      <c r="C27" s="129">
        <f>SUM(D27:G27)</f>
        <v>72.099999999999994</v>
      </c>
      <c r="D27" s="129">
        <f>SUM(D28:D29)</f>
        <v>72.099999999999994</v>
      </c>
      <c r="E27" s="129">
        <f t="shared" ref="E27:G27" si="49">SUM(E28:E29)</f>
        <v>0</v>
      </c>
      <c r="F27" s="129">
        <f t="shared" si="49"/>
        <v>0</v>
      </c>
      <c r="G27" s="129">
        <f t="shared" si="49"/>
        <v>0</v>
      </c>
      <c r="H27" s="129">
        <f>SUM(I27:L27)</f>
        <v>0</v>
      </c>
      <c r="I27" s="129">
        <f>SUM(I28:I29)</f>
        <v>0</v>
      </c>
      <c r="J27" s="129">
        <f t="shared" ref="J27:L27" si="50">SUM(J28:J29)</f>
        <v>0</v>
      </c>
      <c r="K27" s="129">
        <f t="shared" si="50"/>
        <v>0</v>
      </c>
      <c r="L27" s="129">
        <f t="shared" si="50"/>
        <v>0</v>
      </c>
      <c r="M27" s="129">
        <f t="shared" si="44"/>
        <v>0</v>
      </c>
      <c r="N27" s="129">
        <f t="shared" si="44"/>
        <v>0</v>
      </c>
      <c r="O27" s="129" t="str">
        <f t="shared" si="44"/>
        <v>-</v>
      </c>
      <c r="P27" s="129" t="str">
        <f t="shared" si="44"/>
        <v>-</v>
      </c>
      <c r="Q27" s="144"/>
      <c r="R27" s="145"/>
      <c r="S27" s="145"/>
      <c r="T27" s="145"/>
      <c r="U27" s="145"/>
      <c r="V27" s="145"/>
      <c r="W27" s="145"/>
      <c r="X27" s="145"/>
      <c r="Y27" s="145"/>
      <c r="Z27" s="145"/>
      <c r="AA27" s="145"/>
      <c r="AB27" s="145"/>
      <c r="AC27" s="145"/>
      <c r="AD27" s="145"/>
      <c r="AE27" s="145"/>
      <c r="AF27" s="145"/>
      <c r="AG27" s="145"/>
    </row>
    <row r="28" spans="1:33" ht="38.25" hidden="1" outlineLevel="3">
      <c r="A28" s="55"/>
      <c r="B28" s="3" t="s">
        <v>420</v>
      </c>
      <c r="C28" s="59">
        <f>SUM(D28:G28)</f>
        <v>54</v>
      </c>
      <c r="D28" s="59">
        <v>54</v>
      </c>
      <c r="E28" s="6"/>
      <c r="F28" s="6"/>
      <c r="G28" s="7"/>
      <c r="H28" s="6">
        <f t="shared" ref="H28:H29" si="51">SUM(I28:L28)</f>
        <v>0</v>
      </c>
      <c r="I28" s="40">
        <v>0</v>
      </c>
      <c r="J28" s="40"/>
      <c r="K28" s="40"/>
      <c r="L28" s="40"/>
      <c r="M28" s="40">
        <f t="shared" si="44"/>
        <v>0</v>
      </c>
      <c r="N28" s="40">
        <f t="shared" si="44"/>
        <v>0</v>
      </c>
      <c r="O28" s="40" t="str">
        <f t="shared" si="44"/>
        <v>-</v>
      </c>
      <c r="P28" s="40" t="str">
        <f t="shared" si="44"/>
        <v>-</v>
      </c>
      <c r="Q28" s="95" t="s">
        <v>497</v>
      </c>
    </row>
    <row r="29" spans="1:33" ht="45" hidden="1" outlineLevel="3">
      <c r="A29" s="55"/>
      <c r="B29" s="3" t="s">
        <v>150</v>
      </c>
      <c r="C29" s="59">
        <f t="shared" ref="C29" si="52">SUM(D29:G29)</f>
        <v>18.100000000000001</v>
      </c>
      <c r="D29" s="59">
        <v>18.100000000000001</v>
      </c>
      <c r="E29" s="6"/>
      <c r="F29" s="6"/>
      <c r="G29" s="7"/>
      <c r="H29" s="6">
        <f t="shared" si="51"/>
        <v>0</v>
      </c>
      <c r="I29" s="40">
        <v>0</v>
      </c>
      <c r="J29" s="40"/>
      <c r="K29" s="40"/>
      <c r="L29" s="40"/>
      <c r="M29" s="40">
        <f t="shared" si="44"/>
        <v>0</v>
      </c>
      <c r="N29" s="40">
        <f t="shared" si="44"/>
        <v>0</v>
      </c>
      <c r="O29" s="40" t="str">
        <f t="shared" si="44"/>
        <v>-</v>
      </c>
      <c r="P29" s="40" t="str">
        <f t="shared" si="44"/>
        <v>-</v>
      </c>
      <c r="Q29" s="95" t="s">
        <v>502</v>
      </c>
    </row>
    <row r="30" spans="1:33" ht="27.75" customHeight="1">
      <c r="A30" s="55"/>
      <c r="B30" s="135" t="s">
        <v>421</v>
      </c>
      <c r="C30" s="116">
        <f t="shared" ref="C30:L30" si="53">C31+C34+C37</f>
        <v>4019.6</v>
      </c>
      <c r="D30" s="116">
        <f t="shared" si="53"/>
        <v>4019.6</v>
      </c>
      <c r="E30" s="116">
        <f t="shared" si="53"/>
        <v>0</v>
      </c>
      <c r="F30" s="116">
        <f t="shared" si="53"/>
        <v>0</v>
      </c>
      <c r="G30" s="116">
        <f t="shared" si="53"/>
        <v>0</v>
      </c>
      <c r="H30" s="116">
        <f t="shared" si="53"/>
        <v>159.01900000000001</v>
      </c>
      <c r="I30" s="116">
        <f t="shared" si="53"/>
        <v>159.01900000000001</v>
      </c>
      <c r="J30" s="116">
        <f t="shared" si="53"/>
        <v>0</v>
      </c>
      <c r="K30" s="116">
        <f t="shared" si="53"/>
        <v>0</v>
      </c>
      <c r="L30" s="116">
        <f t="shared" si="53"/>
        <v>0</v>
      </c>
      <c r="M30" s="121">
        <f t="shared" si="44"/>
        <v>3.9560901582246988</v>
      </c>
      <c r="N30" s="121">
        <f t="shared" si="44"/>
        <v>3.9560901582246988</v>
      </c>
      <c r="O30" s="121" t="str">
        <f t="shared" si="44"/>
        <v>-</v>
      </c>
      <c r="P30" s="121" t="str">
        <f t="shared" si="44"/>
        <v>-</v>
      </c>
      <c r="Q30" s="95"/>
    </row>
    <row r="31" spans="1:33" s="94" customFormat="1" ht="87" customHeight="1" outlineLevel="1" collapsed="1">
      <c r="A31" s="87">
        <v>7</v>
      </c>
      <c r="B31" s="88" t="s">
        <v>422</v>
      </c>
      <c r="C31" s="93">
        <f>SUM(D31:G31)</f>
        <v>91</v>
      </c>
      <c r="D31" s="89">
        <f>SUM(D32:D33)</f>
        <v>91</v>
      </c>
      <c r="E31" s="89">
        <f t="shared" ref="E31:G31" si="54">SUM(E32:E33)</f>
        <v>0</v>
      </c>
      <c r="F31" s="89">
        <f t="shared" si="54"/>
        <v>0</v>
      </c>
      <c r="G31" s="89">
        <f t="shared" si="54"/>
        <v>0</v>
      </c>
      <c r="H31" s="93">
        <f>SUM(I31:L31)</f>
        <v>0</v>
      </c>
      <c r="I31" s="89">
        <f>SUM(I32:I33)</f>
        <v>0</v>
      </c>
      <c r="J31" s="89">
        <f t="shared" ref="J31:L31" si="55">SUM(J32:J33)</f>
        <v>0</v>
      </c>
      <c r="K31" s="89">
        <f t="shared" si="55"/>
        <v>0</v>
      </c>
      <c r="L31" s="89">
        <f t="shared" si="55"/>
        <v>0</v>
      </c>
      <c r="M31" s="89">
        <f t="shared" ref="M31:P46" si="56">IFERROR(H31/C31*100,"-")</f>
        <v>0</v>
      </c>
      <c r="N31" s="89">
        <f t="shared" si="56"/>
        <v>0</v>
      </c>
      <c r="O31" s="89" t="str">
        <f t="shared" si="56"/>
        <v>-</v>
      </c>
      <c r="P31" s="89" t="str">
        <f t="shared" si="56"/>
        <v>-</v>
      </c>
      <c r="Q31" s="110"/>
    </row>
    <row r="32" spans="1:33" s="127" customFormat="1" ht="127.5" hidden="1" outlineLevel="3">
      <c r="A32" s="136"/>
      <c r="B32" s="137" t="s">
        <v>423</v>
      </c>
      <c r="C32" s="124">
        <f>SUM(D32:G32)</f>
        <v>40</v>
      </c>
      <c r="D32" s="124">
        <v>40</v>
      </c>
      <c r="E32" s="124"/>
      <c r="F32" s="124"/>
      <c r="G32" s="124"/>
      <c r="H32" s="124">
        <f>SUM(I32:L32)</f>
        <v>0</v>
      </c>
      <c r="I32" s="124">
        <v>0</v>
      </c>
      <c r="J32" s="124"/>
      <c r="K32" s="133"/>
      <c r="L32" s="133"/>
      <c r="M32" s="133">
        <f t="shared" si="56"/>
        <v>0</v>
      </c>
      <c r="N32" s="133">
        <f t="shared" si="56"/>
        <v>0</v>
      </c>
      <c r="O32" s="133" t="str">
        <f t="shared" si="56"/>
        <v>-</v>
      </c>
      <c r="P32" s="133" t="str">
        <f t="shared" si="56"/>
        <v>-</v>
      </c>
      <c r="Q32" s="126" t="s">
        <v>499</v>
      </c>
    </row>
    <row r="33" spans="1:17" s="127" customFormat="1" ht="89.25" hidden="1" outlineLevel="3">
      <c r="A33" s="136"/>
      <c r="B33" s="137" t="s">
        <v>424</v>
      </c>
      <c r="C33" s="124">
        <f>SUM(D33:G33)</f>
        <v>51</v>
      </c>
      <c r="D33" s="124">
        <v>51</v>
      </c>
      <c r="E33" s="124"/>
      <c r="F33" s="124"/>
      <c r="G33" s="124"/>
      <c r="H33" s="124">
        <f>SUM(I33:L33)</f>
        <v>0</v>
      </c>
      <c r="I33" s="124">
        <v>0</v>
      </c>
      <c r="J33" s="124"/>
      <c r="K33" s="133"/>
      <c r="L33" s="133"/>
      <c r="M33" s="133">
        <f t="shared" si="56"/>
        <v>0</v>
      </c>
      <c r="N33" s="133">
        <f t="shared" si="56"/>
        <v>0</v>
      </c>
      <c r="O33" s="133" t="str">
        <f t="shared" si="56"/>
        <v>-</v>
      </c>
      <c r="P33" s="133" t="str">
        <f t="shared" si="56"/>
        <v>-</v>
      </c>
      <c r="Q33" s="126" t="s">
        <v>499</v>
      </c>
    </row>
    <row r="34" spans="1:17" s="94" customFormat="1" ht="67.5" outlineLevel="1" collapsed="1">
      <c r="A34" s="87">
        <v>8</v>
      </c>
      <c r="B34" s="88" t="s">
        <v>425</v>
      </c>
      <c r="C34" s="89">
        <f>SUM(D34:G34)</f>
        <v>3853.6</v>
      </c>
      <c r="D34" s="89">
        <f>D35+D36</f>
        <v>3853.6</v>
      </c>
      <c r="E34" s="89">
        <f t="shared" ref="E34:G34" si="57">E35+E36</f>
        <v>0</v>
      </c>
      <c r="F34" s="89">
        <f t="shared" si="57"/>
        <v>0</v>
      </c>
      <c r="G34" s="89">
        <f t="shared" si="57"/>
        <v>0</v>
      </c>
      <c r="H34" s="89">
        <f>SUM(I34:L34)</f>
        <v>159.01900000000001</v>
      </c>
      <c r="I34" s="89">
        <f>I35+I36</f>
        <v>159.01900000000001</v>
      </c>
      <c r="J34" s="89">
        <f t="shared" ref="J34:L34" si="58">J35+J36</f>
        <v>0</v>
      </c>
      <c r="K34" s="89">
        <f t="shared" si="58"/>
        <v>0</v>
      </c>
      <c r="L34" s="89">
        <f t="shared" si="58"/>
        <v>0</v>
      </c>
      <c r="M34" s="89">
        <f t="shared" si="56"/>
        <v>4.126505086153208</v>
      </c>
      <c r="N34" s="89">
        <f t="shared" si="56"/>
        <v>4.126505086153208</v>
      </c>
      <c r="O34" s="89" t="str">
        <f t="shared" si="56"/>
        <v>-</v>
      </c>
      <c r="P34" s="89" t="str">
        <f t="shared" si="56"/>
        <v>-</v>
      </c>
      <c r="Q34" s="110"/>
    </row>
    <row r="35" spans="1:17" s="127" customFormat="1" ht="101.25" hidden="1" customHeight="1" outlineLevel="3">
      <c r="A35" s="146"/>
      <c r="B35" s="147" t="s">
        <v>426</v>
      </c>
      <c r="C35" s="133">
        <f>SUM(D35:G35)</f>
        <v>50</v>
      </c>
      <c r="D35" s="124">
        <v>50</v>
      </c>
      <c r="E35" s="124"/>
      <c r="F35" s="133"/>
      <c r="G35" s="133"/>
      <c r="H35" s="133">
        <f>SUM(I35:L35)</f>
        <v>0</v>
      </c>
      <c r="I35" s="133">
        <v>0</v>
      </c>
      <c r="J35" s="124"/>
      <c r="K35" s="133"/>
      <c r="L35" s="133"/>
      <c r="M35" s="133">
        <f t="shared" si="56"/>
        <v>0</v>
      </c>
      <c r="N35" s="133">
        <f t="shared" si="56"/>
        <v>0</v>
      </c>
      <c r="O35" s="133" t="str">
        <f t="shared" si="56"/>
        <v>-</v>
      </c>
      <c r="P35" s="133" t="str">
        <f t="shared" si="56"/>
        <v>-</v>
      </c>
      <c r="Q35" s="126" t="s">
        <v>505</v>
      </c>
    </row>
    <row r="36" spans="1:17" s="127" customFormat="1" ht="74.25" hidden="1" customHeight="1" outlineLevel="3">
      <c r="A36" s="147"/>
      <c r="B36" s="147" t="s">
        <v>427</v>
      </c>
      <c r="C36" s="133">
        <f t="shared" ref="C36" si="59">SUM(D36:G36)</f>
        <v>3803.6</v>
      </c>
      <c r="D36" s="124">
        <v>3803.6</v>
      </c>
      <c r="E36" s="124"/>
      <c r="F36" s="133"/>
      <c r="G36" s="133"/>
      <c r="H36" s="133">
        <f t="shared" ref="H36" si="60">SUM(I36:L36)</f>
        <v>159.01900000000001</v>
      </c>
      <c r="I36" s="133">
        <v>159.01900000000001</v>
      </c>
      <c r="J36" s="133">
        <v>0</v>
      </c>
      <c r="K36" s="133"/>
      <c r="L36" s="133"/>
      <c r="M36" s="133">
        <f t="shared" si="56"/>
        <v>4.1807498159638241</v>
      </c>
      <c r="N36" s="133">
        <f t="shared" si="56"/>
        <v>4.1807498159638241</v>
      </c>
      <c r="O36" s="133" t="str">
        <f t="shared" si="56"/>
        <v>-</v>
      </c>
      <c r="P36" s="133" t="str">
        <f t="shared" si="56"/>
        <v>-</v>
      </c>
      <c r="Q36" s="126" t="s">
        <v>505</v>
      </c>
    </row>
    <row r="37" spans="1:17" s="94" customFormat="1" ht="42" customHeight="1" outlineLevel="1" collapsed="1">
      <c r="A37" s="87">
        <v>9</v>
      </c>
      <c r="B37" s="88" t="s">
        <v>428</v>
      </c>
      <c r="C37" s="89">
        <f>SUM(D37:G37)</f>
        <v>75</v>
      </c>
      <c r="D37" s="89">
        <f>D38</f>
        <v>75</v>
      </c>
      <c r="E37" s="89">
        <f t="shared" ref="E37:G37" si="61">E38</f>
        <v>0</v>
      </c>
      <c r="F37" s="89">
        <f t="shared" si="61"/>
        <v>0</v>
      </c>
      <c r="G37" s="89">
        <f t="shared" si="61"/>
        <v>0</v>
      </c>
      <c r="H37" s="89">
        <f>SUM(I37:L37)</f>
        <v>0</v>
      </c>
      <c r="I37" s="89">
        <f>I38</f>
        <v>0</v>
      </c>
      <c r="J37" s="89">
        <f t="shared" ref="J37" si="62">J38</f>
        <v>0</v>
      </c>
      <c r="K37" s="89">
        <f t="shared" ref="K37" si="63">K38</f>
        <v>0</v>
      </c>
      <c r="L37" s="89">
        <f t="shared" ref="L37" si="64">L38</f>
        <v>0</v>
      </c>
      <c r="M37" s="89">
        <f t="shared" si="56"/>
        <v>0</v>
      </c>
      <c r="N37" s="89">
        <f t="shared" si="56"/>
        <v>0</v>
      </c>
      <c r="O37" s="89" t="str">
        <f t="shared" si="56"/>
        <v>-</v>
      </c>
      <c r="P37" s="89" t="str">
        <f t="shared" si="56"/>
        <v>-</v>
      </c>
      <c r="Q37" s="110"/>
    </row>
    <row r="38" spans="1:17" s="127" customFormat="1" ht="67.5" hidden="1" outlineLevel="2">
      <c r="A38" s="148"/>
      <c r="B38" s="123" t="s">
        <v>429</v>
      </c>
      <c r="C38" s="133">
        <f>SUM(D38:G38)</f>
        <v>75</v>
      </c>
      <c r="D38" s="133">
        <f>D39+D40</f>
        <v>75</v>
      </c>
      <c r="E38" s="133">
        <f t="shared" ref="E38:G38" si="65">E39+E40</f>
        <v>0</v>
      </c>
      <c r="F38" s="133">
        <f t="shared" si="65"/>
        <v>0</v>
      </c>
      <c r="G38" s="133">
        <f t="shared" si="65"/>
        <v>0</v>
      </c>
      <c r="H38" s="133">
        <f>SUM(I38:L38)</f>
        <v>0</v>
      </c>
      <c r="I38" s="133">
        <f>I39+I40</f>
        <v>0</v>
      </c>
      <c r="J38" s="133">
        <f t="shared" ref="J38" si="66">J39+J40</f>
        <v>0</v>
      </c>
      <c r="K38" s="133">
        <f t="shared" ref="K38" si="67">K39+K40</f>
        <v>0</v>
      </c>
      <c r="L38" s="133">
        <f t="shared" ref="L38" si="68">L39+L40</f>
        <v>0</v>
      </c>
      <c r="M38" s="133"/>
      <c r="N38" s="133"/>
      <c r="O38" s="133"/>
      <c r="P38" s="133"/>
      <c r="Q38" s="126"/>
    </row>
    <row r="39" spans="1:17" s="114" customFormat="1" ht="42" hidden="1" customHeight="1" outlineLevel="3">
      <c r="A39" s="149"/>
      <c r="B39" s="122" t="s">
        <v>420</v>
      </c>
      <c r="C39" s="40">
        <f>SUM(D39:G39)</f>
        <v>48</v>
      </c>
      <c r="D39" s="102">
        <v>48</v>
      </c>
      <c r="E39" s="102"/>
      <c r="F39" s="102"/>
      <c r="G39" s="102"/>
      <c r="H39" s="40">
        <f>SUM(I39:L39)</f>
        <v>0</v>
      </c>
      <c r="I39" s="102">
        <v>0</v>
      </c>
      <c r="J39" s="102"/>
      <c r="K39" s="102"/>
      <c r="L39" s="102"/>
      <c r="M39" s="102"/>
      <c r="N39" s="102"/>
      <c r="O39" s="102"/>
      <c r="P39" s="102"/>
      <c r="Q39" s="113" t="s">
        <v>503</v>
      </c>
    </row>
    <row r="40" spans="1:17" ht="30" hidden="1" outlineLevel="3">
      <c r="A40" s="55"/>
      <c r="B40" s="47" t="s">
        <v>150</v>
      </c>
      <c r="C40" s="40">
        <f>SUM(D40:G40)</f>
        <v>27</v>
      </c>
      <c r="D40" s="6">
        <v>27</v>
      </c>
      <c r="E40" s="40"/>
      <c r="F40" s="40"/>
      <c r="G40" s="40"/>
      <c r="H40" s="40">
        <f>SUM(I40:L40)</f>
        <v>0</v>
      </c>
      <c r="I40" s="6">
        <v>0</v>
      </c>
      <c r="J40" s="40"/>
      <c r="K40" s="40"/>
      <c r="L40" s="40"/>
      <c r="M40" s="40">
        <f t="shared" si="56"/>
        <v>0</v>
      </c>
      <c r="N40" s="40">
        <f t="shared" si="56"/>
        <v>0</v>
      </c>
      <c r="O40" s="40" t="str">
        <f t="shared" si="56"/>
        <v>-</v>
      </c>
      <c r="P40" s="40" t="str">
        <f t="shared" si="56"/>
        <v>-</v>
      </c>
      <c r="Q40" s="95" t="s">
        <v>504</v>
      </c>
    </row>
    <row r="41" spans="1:17" ht="27.75" customHeight="1">
      <c r="A41" s="55"/>
      <c r="B41" s="135" t="s">
        <v>430</v>
      </c>
      <c r="C41" s="116">
        <f t="shared" ref="C41:L41" si="69">C42+C45+C51</f>
        <v>5339</v>
      </c>
      <c r="D41" s="116">
        <f>D42+D45+D51</f>
        <v>5339</v>
      </c>
      <c r="E41" s="116">
        <f t="shared" si="69"/>
        <v>0</v>
      </c>
      <c r="F41" s="116">
        <f t="shared" si="69"/>
        <v>0</v>
      </c>
      <c r="G41" s="116">
        <f t="shared" si="69"/>
        <v>0</v>
      </c>
      <c r="H41" s="116">
        <f t="shared" si="69"/>
        <v>516.69999999999993</v>
      </c>
      <c r="I41" s="116">
        <f t="shared" si="69"/>
        <v>516.69999999999993</v>
      </c>
      <c r="J41" s="116">
        <f t="shared" si="69"/>
        <v>0</v>
      </c>
      <c r="K41" s="116">
        <f t="shared" si="69"/>
        <v>0</v>
      </c>
      <c r="L41" s="116">
        <f t="shared" si="69"/>
        <v>0</v>
      </c>
      <c r="M41" s="121">
        <f t="shared" si="56"/>
        <v>9.677842292564149</v>
      </c>
      <c r="N41" s="121">
        <f t="shared" si="56"/>
        <v>9.677842292564149</v>
      </c>
      <c r="O41" s="121" t="str">
        <f t="shared" si="56"/>
        <v>-</v>
      </c>
      <c r="P41" s="121" t="str">
        <f t="shared" si="56"/>
        <v>-</v>
      </c>
      <c r="Q41" s="95"/>
    </row>
    <row r="42" spans="1:17" s="94" customFormat="1" ht="87" customHeight="1" outlineLevel="1" collapsed="1">
      <c r="A42" s="87">
        <v>10</v>
      </c>
      <c r="B42" s="88" t="s">
        <v>431</v>
      </c>
      <c r="C42" s="89">
        <f>SUM(D42:G42)</f>
        <v>145</v>
      </c>
      <c r="D42" s="89">
        <f>SUM(D43:D44)</f>
        <v>145</v>
      </c>
      <c r="E42" s="89">
        <f>SUM(E43:E44)</f>
        <v>0</v>
      </c>
      <c r="F42" s="89">
        <f>SUM(F43:F44)</f>
        <v>0</v>
      </c>
      <c r="G42" s="89">
        <f>SUM(G43:G44)</f>
        <v>0</v>
      </c>
      <c r="H42" s="89">
        <f>SUM(I42:L42)</f>
        <v>23.3</v>
      </c>
      <c r="I42" s="89">
        <f>SUM(I43:I44)</f>
        <v>23.3</v>
      </c>
      <c r="J42" s="89">
        <f>SUM(J43:J44)</f>
        <v>0</v>
      </c>
      <c r="K42" s="89">
        <f>SUM(K43:K44)</f>
        <v>0</v>
      </c>
      <c r="L42" s="89">
        <f>SUM(L43:L44)</f>
        <v>0</v>
      </c>
      <c r="M42" s="89">
        <f t="shared" si="56"/>
        <v>16.068965517241381</v>
      </c>
      <c r="N42" s="89">
        <f t="shared" si="56"/>
        <v>16.068965517241381</v>
      </c>
      <c r="O42" s="89" t="str">
        <f t="shared" si="56"/>
        <v>-</v>
      </c>
      <c r="P42" s="89" t="str">
        <f t="shared" si="56"/>
        <v>-</v>
      </c>
      <c r="Q42" s="110"/>
    </row>
    <row r="43" spans="1:17" s="127" customFormat="1" ht="156" hidden="1" customHeight="1" outlineLevel="3">
      <c r="A43" s="150"/>
      <c r="B43" s="147" t="s">
        <v>432</v>
      </c>
      <c r="C43" s="85">
        <f>SUM(D43:G43)</f>
        <v>40</v>
      </c>
      <c r="D43" s="85">
        <v>40</v>
      </c>
      <c r="E43" s="85"/>
      <c r="F43" s="85"/>
      <c r="G43" s="85"/>
      <c r="H43" s="85">
        <f>SUM(I43:L43)</f>
        <v>17.3</v>
      </c>
      <c r="I43" s="124">
        <v>17.3</v>
      </c>
      <c r="J43" s="124"/>
      <c r="K43" s="133"/>
      <c r="L43" s="133"/>
      <c r="M43" s="133">
        <f t="shared" si="56"/>
        <v>43.25</v>
      </c>
      <c r="N43" s="133">
        <f t="shared" si="56"/>
        <v>43.25</v>
      </c>
      <c r="O43" s="133" t="str">
        <f t="shared" si="56"/>
        <v>-</v>
      </c>
      <c r="P43" s="133" t="str">
        <f t="shared" si="56"/>
        <v>-</v>
      </c>
      <c r="Q43" s="126" t="s">
        <v>499</v>
      </c>
    </row>
    <row r="44" spans="1:17" s="127" customFormat="1" ht="111.75" hidden="1" customHeight="1" outlineLevel="3">
      <c r="A44" s="147"/>
      <c r="B44" s="147" t="s">
        <v>433</v>
      </c>
      <c r="C44" s="85">
        <f t="shared" ref="C44" si="70">SUM(D44:G44)</f>
        <v>105</v>
      </c>
      <c r="D44" s="85">
        <v>105</v>
      </c>
      <c r="E44" s="85"/>
      <c r="F44" s="85"/>
      <c r="G44" s="85"/>
      <c r="H44" s="85">
        <f t="shared" ref="H44" si="71">SUM(I44:L44)</f>
        <v>6</v>
      </c>
      <c r="I44" s="124">
        <v>6</v>
      </c>
      <c r="J44" s="124"/>
      <c r="K44" s="133"/>
      <c r="L44" s="133"/>
      <c r="M44" s="133">
        <f t="shared" si="56"/>
        <v>5.7142857142857144</v>
      </c>
      <c r="N44" s="133">
        <f t="shared" si="56"/>
        <v>5.7142857142857144</v>
      </c>
      <c r="O44" s="133" t="str">
        <f t="shared" si="56"/>
        <v>-</v>
      </c>
      <c r="P44" s="133" t="str">
        <f t="shared" si="56"/>
        <v>-</v>
      </c>
      <c r="Q44" s="126" t="s">
        <v>499</v>
      </c>
    </row>
    <row r="45" spans="1:17" s="94" customFormat="1" ht="67.5" outlineLevel="1" collapsed="1">
      <c r="A45" s="87">
        <v>11</v>
      </c>
      <c r="B45" s="88" t="s">
        <v>434</v>
      </c>
      <c r="C45" s="89">
        <f>SUM(D45:G45)</f>
        <v>5102.3</v>
      </c>
      <c r="D45" s="89">
        <f>D46+D47</f>
        <v>5102.3</v>
      </c>
      <c r="E45" s="89">
        <f t="shared" ref="E45:G45" si="72">E46+E47</f>
        <v>0</v>
      </c>
      <c r="F45" s="89">
        <f t="shared" si="72"/>
        <v>0</v>
      </c>
      <c r="G45" s="89">
        <f t="shared" si="72"/>
        <v>0</v>
      </c>
      <c r="H45" s="89">
        <f>SUM(I45:L45)</f>
        <v>493.4</v>
      </c>
      <c r="I45" s="89">
        <f>I46+I47</f>
        <v>493.4</v>
      </c>
      <c r="J45" s="89"/>
      <c r="K45" s="89"/>
      <c r="L45" s="89"/>
      <c r="M45" s="89">
        <f t="shared" si="56"/>
        <v>9.6701487564431705</v>
      </c>
      <c r="N45" s="89">
        <f t="shared" si="56"/>
        <v>9.6701487564431705</v>
      </c>
      <c r="O45" s="89" t="str">
        <f t="shared" si="56"/>
        <v>-</v>
      </c>
      <c r="P45" s="89" t="str">
        <f t="shared" si="56"/>
        <v>-</v>
      </c>
      <c r="Q45" s="110"/>
    </row>
    <row r="46" spans="1:17" s="127" customFormat="1" ht="89.25" hidden="1" outlineLevel="2">
      <c r="A46" s="128"/>
      <c r="B46" s="151" t="s">
        <v>435</v>
      </c>
      <c r="C46" s="133">
        <f>SUM(D46:G46)</f>
        <v>150</v>
      </c>
      <c r="D46" s="133">
        <v>150</v>
      </c>
      <c r="E46" s="133"/>
      <c r="F46" s="133"/>
      <c r="G46" s="133"/>
      <c r="H46" s="133">
        <f>SUM(I46:L46)</f>
        <v>39.200000000000003</v>
      </c>
      <c r="I46" s="133">
        <v>39.200000000000003</v>
      </c>
      <c r="J46" s="133"/>
      <c r="K46" s="133"/>
      <c r="L46" s="133"/>
      <c r="M46" s="133">
        <f t="shared" si="56"/>
        <v>26.133333333333336</v>
      </c>
      <c r="N46" s="133">
        <f t="shared" si="56"/>
        <v>26.133333333333336</v>
      </c>
      <c r="O46" s="133" t="str">
        <f t="shared" si="56"/>
        <v>-</v>
      </c>
      <c r="P46" s="133" t="str">
        <f t="shared" ref="P46:P69" si="73">IFERROR(K46/F46*100,"-")</f>
        <v>-</v>
      </c>
      <c r="Q46" s="126" t="s">
        <v>499</v>
      </c>
    </row>
    <row r="47" spans="1:17" s="127" customFormat="1" ht="63.75" hidden="1" outlineLevel="2">
      <c r="A47" s="152"/>
      <c r="B47" s="152" t="s">
        <v>436</v>
      </c>
      <c r="C47" s="133">
        <f>SUM(D47:G47)</f>
        <v>4952.3</v>
      </c>
      <c r="D47" s="138">
        <f>SUM(D48:D50)</f>
        <v>4952.3</v>
      </c>
      <c r="E47" s="138">
        <f t="shared" ref="E47:G47" si="74">SUM(E48:E50)</f>
        <v>0</v>
      </c>
      <c r="F47" s="138">
        <f t="shared" si="74"/>
        <v>0</v>
      </c>
      <c r="G47" s="138">
        <f t="shared" si="74"/>
        <v>0</v>
      </c>
      <c r="H47" s="133">
        <f>SUM(I47:L47)</f>
        <v>454.2</v>
      </c>
      <c r="I47" s="138">
        <f t="shared" ref="I47" si="75">SUM(I48:I50)</f>
        <v>454.2</v>
      </c>
      <c r="J47" s="138">
        <f t="shared" ref="J47" si="76">SUM(J48:J50)</f>
        <v>0</v>
      </c>
      <c r="K47" s="138">
        <f t="shared" ref="K47" si="77">SUM(K48:K50)</f>
        <v>0</v>
      </c>
      <c r="L47" s="138">
        <f t="shared" ref="L47" si="78">SUM(L48:L50)</f>
        <v>0</v>
      </c>
      <c r="M47" s="138">
        <f t="shared" ref="M47:O69" si="79">IFERROR(H47/C47*100,"-")</f>
        <v>9.1714960725319532</v>
      </c>
      <c r="N47" s="138">
        <f t="shared" si="79"/>
        <v>9.1714960725319532</v>
      </c>
      <c r="O47" s="138" t="str">
        <f t="shared" si="79"/>
        <v>-</v>
      </c>
      <c r="P47" s="138" t="str">
        <f t="shared" si="73"/>
        <v>-</v>
      </c>
      <c r="Q47" s="126" t="s">
        <v>499</v>
      </c>
    </row>
    <row r="48" spans="1:17" s="114" customFormat="1" hidden="1" outlineLevel="3">
      <c r="A48" s="176"/>
      <c r="B48" s="159" t="s">
        <v>500</v>
      </c>
      <c r="C48" s="102">
        <f>SUM(D48:G48)</f>
        <v>833</v>
      </c>
      <c r="D48" s="177">
        <v>833</v>
      </c>
      <c r="E48" s="177"/>
      <c r="F48" s="177"/>
      <c r="G48" s="177"/>
      <c r="H48" s="102">
        <f>SUM(I48:L48)</f>
        <v>439.2</v>
      </c>
      <c r="I48" s="177">
        <v>439.2</v>
      </c>
      <c r="J48" s="177"/>
      <c r="K48" s="177"/>
      <c r="L48" s="177"/>
      <c r="M48" s="177"/>
      <c r="N48" s="177"/>
      <c r="O48" s="177"/>
      <c r="P48" s="177"/>
      <c r="Q48" s="113"/>
    </row>
    <row r="49" spans="1:17" s="114" customFormat="1" ht="45" hidden="1" outlineLevel="3">
      <c r="A49" s="176"/>
      <c r="B49" s="159" t="s">
        <v>466</v>
      </c>
      <c r="C49" s="102">
        <f t="shared" ref="C49:C50" si="80">SUM(D49:G49)</f>
        <v>3969.3</v>
      </c>
      <c r="D49" s="177">
        <v>3969.3</v>
      </c>
      <c r="E49" s="177"/>
      <c r="F49" s="177"/>
      <c r="G49" s="177"/>
      <c r="H49" s="102">
        <f t="shared" ref="H49:H50" si="81">SUM(I49:L49)</f>
        <v>15</v>
      </c>
      <c r="I49" s="177">
        <v>15</v>
      </c>
      <c r="J49" s="177"/>
      <c r="K49" s="177"/>
      <c r="L49" s="177"/>
      <c r="M49" s="177"/>
      <c r="N49" s="177"/>
      <c r="O49" s="177"/>
      <c r="P49" s="177"/>
      <c r="Q49" s="113"/>
    </row>
    <row r="50" spans="1:17" s="114" customFormat="1" hidden="1" outlineLevel="3">
      <c r="A50" s="176"/>
      <c r="B50" s="159" t="s">
        <v>501</v>
      </c>
      <c r="C50" s="102">
        <f t="shared" si="80"/>
        <v>150</v>
      </c>
      <c r="D50" s="177">
        <v>150</v>
      </c>
      <c r="E50" s="177"/>
      <c r="F50" s="177"/>
      <c r="G50" s="177"/>
      <c r="H50" s="102">
        <f t="shared" si="81"/>
        <v>0</v>
      </c>
      <c r="I50" s="177">
        <v>0</v>
      </c>
      <c r="J50" s="177"/>
      <c r="K50" s="177"/>
      <c r="L50" s="177"/>
      <c r="M50" s="177"/>
      <c r="N50" s="177"/>
      <c r="O50" s="177"/>
      <c r="P50" s="177"/>
      <c r="Q50" s="113"/>
    </row>
    <row r="51" spans="1:17" s="94" customFormat="1" ht="42" customHeight="1" outlineLevel="1" collapsed="1">
      <c r="A51" s="87">
        <v>12</v>
      </c>
      <c r="B51" s="88" t="s">
        <v>437</v>
      </c>
      <c r="C51" s="89">
        <f>SUM(D51:G51)</f>
        <v>91.7</v>
      </c>
      <c r="D51" s="89">
        <f>D52</f>
        <v>91.7</v>
      </c>
      <c r="E51" s="89">
        <f t="shared" ref="E51:G51" si="82">E52</f>
        <v>0</v>
      </c>
      <c r="F51" s="89">
        <f t="shared" si="82"/>
        <v>0</v>
      </c>
      <c r="G51" s="89">
        <f t="shared" si="82"/>
        <v>0</v>
      </c>
      <c r="H51" s="89">
        <f>SUM(I51:L51)</f>
        <v>0</v>
      </c>
      <c r="I51" s="89">
        <f>I52</f>
        <v>0</v>
      </c>
      <c r="J51" s="89">
        <f t="shared" ref="J51:L51" si="83">J52</f>
        <v>0</v>
      </c>
      <c r="K51" s="89">
        <f t="shared" si="83"/>
        <v>0</v>
      </c>
      <c r="L51" s="89">
        <f t="shared" si="83"/>
        <v>0</v>
      </c>
      <c r="M51" s="89">
        <f t="shared" si="79"/>
        <v>0</v>
      </c>
      <c r="N51" s="89">
        <f t="shared" si="79"/>
        <v>0</v>
      </c>
      <c r="O51" s="89" t="str">
        <f t="shared" si="79"/>
        <v>-</v>
      </c>
      <c r="P51" s="89" t="str">
        <f t="shared" si="73"/>
        <v>-</v>
      </c>
      <c r="Q51" s="110"/>
    </row>
    <row r="52" spans="1:17" s="127" customFormat="1" ht="64.5" hidden="1" customHeight="1" outlineLevel="2">
      <c r="A52" s="154"/>
      <c r="B52" s="154" t="s">
        <v>438</v>
      </c>
      <c r="C52" s="134">
        <f t="shared" ref="C52:C54" si="84">SUM(D52:G52)</f>
        <v>91.7</v>
      </c>
      <c r="D52" s="155">
        <f>SUM(D53:D54)</f>
        <v>91.7</v>
      </c>
      <c r="E52" s="155">
        <f>SUM(E53:E54)</f>
        <v>0</v>
      </c>
      <c r="F52" s="155">
        <f>SUM(F53:F54)</f>
        <v>0</v>
      </c>
      <c r="G52" s="155">
        <f>SUM(G53:G54)</f>
        <v>0</v>
      </c>
      <c r="H52" s="134">
        <f t="shared" ref="H52:H54" si="85">SUM(I52:L52)</f>
        <v>0</v>
      </c>
      <c r="I52" s="155">
        <f>SUM(I53:I54)</f>
        <v>0</v>
      </c>
      <c r="J52" s="155">
        <f>SUM(J53:J54)</f>
        <v>0</v>
      </c>
      <c r="K52" s="155">
        <f>SUM(K53:K54)</f>
        <v>0</v>
      </c>
      <c r="L52" s="155">
        <f>SUM(L53:L54)</f>
        <v>0</v>
      </c>
      <c r="M52" s="155">
        <f t="shared" si="79"/>
        <v>0</v>
      </c>
      <c r="N52" s="155">
        <f t="shared" si="79"/>
        <v>0</v>
      </c>
      <c r="O52" s="155" t="str">
        <f t="shared" si="79"/>
        <v>-</v>
      </c>
      <c r="P52" s="155" t="str">
        <f t="shared" si="73"/>
        <v>-</v>
      </c>
      <c r="Q52" s="126"/>
    </row>
    <row r="53" spans="1:17" ht="38.25" hidden="1" outlineLevel="3">
      <c r="A53" s="68"/>
      <c r="B53" s="153" t="s">
        <v>420</v>
      </c>
      <c r="C53" s="40">
        <f t="shared" si="84"/>
        <v>72</v>
      </c>
      <c r="D53" s="71">
        <v>72</v>
      </c>
      <c r="E53" s="71"/>
      <c r="F53" s="40"/>
      <c r="G53" s="40"/>
      <c r="H53" s="40">
        <f t="shared" si="85"/>
        <v>0</v>
      </c>
      <c r="I53" s="40">
        <v>0</v>
      </c>
      <c r="J53" s="40"/>
      <c r="K53" s="40"/>
      <c r="L53" s="40"/>
      <c r="M53" s="40">
        <f t="shared" si="79"/>
        <v>0</v>
      </c>
      <c r="N53" s="40">
        <f t="shared" si="79"/>
        <v>0</v>
      </c>
      <c r="O53" s="40" t="str">
        <f t="shared" si="79"/>
        <v>-</v>
      </c>
      <c r="P53" s="40" t="str">
        <f t="shared" si="73"/>
        <v>-</v>
      </c>
      <c r="Q53" s="95" t="s">
        <v>497</v>
      </c>
    </row>
    <row r="54" spans="1:17" ht="45" hidden="1" outlineLevel="3">
      <c r="A54" s="68"/>
      <c r="B54" s="153" t="s">
        <v>150</v>
      </c>
      <c r="C54" s="40">
        <f t="shared" si="84"/>
        <v>19.7</v>
      </c>
      <c r="D54" s="71">
        <v>19.7</v>
      </c>
      <c r="E54" s="71"/>
      <c r="F54" s="40"/>
      <c r="G54" s="40"/>
      <c r="H54" s="40">
        <f t="shared" si="85"/>
        <v>0</v>
      </c>
      <c r="I54" s="40">
        <v>0</v>
      </c>
      <c r="J54" s="40"/>
      <c r="K54" s="40"/>
      <c r="L54" s="40"/>
      <c r="M54" s="40">
        <f t="shared" si="79"/>
        <v>0</v>
      </c>
      <c r="N54" s="40">
        <f t="shared" si="79"/>
        <v>0</v>
      </c>
      <c r="O54" s="40" t="str">
        <f t="shared" si="79"/>
        <v>-</v>
      </c>
      <c r="P54" s="40" t="str">
        <f t="shared" si="73"/>
        <v>-</v>
      </c>
      <c r="Q54" s="95" t="s">
        <v>498</v>
      </c>
    </row>
    <row r="55" spans="1:17" ht="32.25" customHeight="1">
      <c r="A55" s="68"/>
      <c r="B55" s="135" t="s">
        <v>439</v>
      </c>
      <c r="C55" s="116">
        <f t="shared" ref="C55" si="86">C56+C59+C62</f>
        <v>5461</v>
      </c>
      <c r="D55" s="116">
        <f>D56+D59+D69</f>
        <v>5165</v>
      </c>
      <c r="E55" s="116">
        <f t="shared" ref="E55:G55" si="87">E56+E59+E69</f>
        <v>100</v>
      </c>
      <c r="F55" s="116">
        <f t="shared" si="87"/>
        <v>0</v>
      </c>
      <c r="G55" s="116">
        <f t="shared" si="87"/>
        <v>0</v>
      </c>
      <c r="H55" s="116">
        <f t="shared" ref="H55" si="88">H56+H59+H62</f>
        <v>327.87599999999998</v>
      </c>
      <c r="I55" s="116">
        <f t="shared" ref="I55" si="89">I56+I59+I69</f>
        <v>327.87599999999998</v>
      </c>
      <c r="J55" s="116">
        <f t="shared" ref="J55" si="90">J56+J59+J69</f>
        <v>0</v>
      </c>
      <c r="K55" s="116">
        <f t="shared" ref="K55" si="91">K56+K59+K69</f>
        <v>0</v>
      </c>
      <c r="L55" s="116">
        <f t="shared" ref="L55" si="92">L56+L59+L69</f>
        <v>0</v>
      </c>
      <c r="M55" s="121">
        <f t="shared" si="79"/>
        <v>6.0039553195385453</v>
      </c>
      <c r="N55" s="121">
        <f t="shared" si="79"/>
        <v>6.3480348499515964</v>
      </c>
      <c r="O55" s="121">
        <f t="shared" si="79"/>
        <v>0</v>
      </c>
      <c r="P55" s="121" t="str">
        <f t="shared" si="73"/>
        <v>-</v>
      </c>
      <c r="Q55" s="95"/>
    </row>
    <row r="56" spans="1:17" s="94" customFormat="1" ht="94.5" outlineLevel="1" collapsed="1">
      <c r="A56" s="87">
        <v>13</v>
      </c>
      <c r="B56" s="88" t="s">
        <v>440</v>
      </c>
      <c r="C56" s="89">
        <f>SUM(D56:G56)</f>
        <v>141</v>
      </c>
      <c r="D56" s="90">
        <f>SUM(D57:D58)</f>
        <v>141</v>
      </c>
      <c r="E56" s="90">
        <f>SUM(E57:E58)</f>
        <v>0</v>
      </c>
      <c r="F56" s="90">
        <f>SUM(F57:F58)</f>
        <v>0</v>
      </c>
      <c r="G56" s="90">
        <f>SUM(G57:G58)</f>
        <v>0</v>
      </c>
      <c r="H56" s="89">
        <f>SUM(I56:L56)</f>
        <v>5.5759999999999996</v>
      </c>
      <c r="I56" s="90">
        <f>SUM(I57:I58)</f>
        <v>5.5759999999999996</v>
      </c>
      <c r="J56" s="90">
        <f>SUM(J57:J58)</f>
        <v>0</v>
      </c>
      <c r="K56" s="90">
        <f>SUM(K57:K58)</f>
        <v>0</v>
      </c>
      <c r="L56" s="90">
        <f>SUM(L57:L58)</f>
        <v>0</v>
      </c>
      <c r="M56" s="90">
        <f t="shared" si="79"/>
        <v>3.9546099290780137</v>
      </c>
      <c r="N56" s="90">
        <f t="shared" si="79"/>
        <v>3.9546099290780137</v>
      </c>
      <c r="O56" s="90" t="str">
        <f t="shared" si="79"/>
        <v>-</v>
      </c>
      <c r="P56" s="90" t="str">
        <f t="shared" si="73"/>
        <v>-</v>
      </c>
      <c r="Q56" s="110"/>
    </row>
    <row r="57" spans="1:17" s="127" customFormat="1" ht="127.5" hidden="1" outlineLevel="3">
      <c r="A57" s="139"/>
      <c r="B57" s="140" t="s">
        <v>441</v>
      </c>
      <c r="C57" s="133">
        <f t="shared" ref="C57:C58" si="93">SUM(D57:G57)</f>
        <v>30</v>
      </c>
      <c r="D57" s="156">
        <v>30</v>
      </c>
      <c r="E57" s="157"/>
      <c r="F57" s="157"/>
      <c r="G57" s="157"/>
      <c r="H57" s="133">
        <f t="shared" ref="H57:H58" si="94">SUM(I57:L57)</f>
        <v>0</v>
      </c>
      <c r="I57" s="157">
        <v>0</v>
      </c>
      <c r="J57" s="157"/>
      <c r="K57" s="157"/>
      <c r="L57" s="157"/>
      <c r="M57" s="157">
        <f t="shared" si="79"/>
        <v>0</v>
      </c>
      <c r="N57" s="157">
        <f t="shared" si="79"/>
        <v>0</v>
      </c>
      <c r="O57" s="157" t="str">
        <f t="shared" si="79"/>
        <v>-</v>
      </c>
      <c r="P57" s="157" t="str">
        <f t="shared" si="73"/>
        <v>-</v>
      </c>
      <c r="Q57" s="126" t="s">
        <v>499</v>
      </c>
    </row>
    <row r="58" spans="1:17" s="127" customFormat="1" ht="89.25" hidden="1" outlineLevel="3">
      <c r="A58" s="139"/>
      <c r="B58" s="137" t="s">
        <v>442</v>
      </c>
      <c r="C58" s="133">
        <f t="shared" si="93"/>
        <v>111</v>
      </c>
      <c r="D58" s="156">
        <v>111</v>
      </c>
      <c r="E58" s="157"/>
      <c r="F58" s="157"/>
      <c r="G58" s="157"/>
      <c r="H58" s="133">
        <f t="shared" si="94"/>
        <v>5.5759999999999996</v>
      </c>
      <c r="I58" s="157">
        <v>5.5759999999999996</v>
      </c>
      <c r="J58" s="157"/>
      <c r="K58" s="157"/>
      <c r="L58" s="157"/>
      <c r="M58" s="157">
        <f t="shared" si="79"/>
        <v>5.0234234234234236</v>
      </c>
      <c r="N58" s="157">
        <f t="shared" si="79"/>
        <v>5.0234234234234236</v>
      </c>
      <c r="O58" s="157" t="str">
        <f t="shared" si="79"/>
        <v>-</v>
      </c>
      <c r="P58" s="157" t="str">
        <f t="shared" si="73"/>
        <v>-</v>
      </c>
      <c r="Q58" s="126" t="s">
        <v>499</v>
      </c>
    </row>
    <row r="59" spans="1:17" s="94" customFormat="1" ht="72" customHeight="1" outlineLevel="1" collapsed="1">
      <c r="A59" s="87">
        <v>14</v>
      </c>
      <c r="B59" s="88" t="s">
        <v>443</v>
      </c>
      <c r="C59" s="89">
        <f>SUM(D59:G59)</f>
        <v>5038</v>
      </c>
      <c r="D59" s="89">
        <f t="shared" ref="D59:L59" si="95">D60+D61</f>
        <v>4938</v>
      </c>
      <c r="E59" s="89">
        <f t="shared" si="95"/>
        <v>100</v>
      </c>
      <c r="F59" s="89">
        <f t="shared" si="95"/>
        <v>0</v>
      </c>
      <c r="G59" s="89">
        <f t="shared" si="95"/>
        <v>0</v>
      </c>
      <c r="H59" s="89">
        <f t="shared" si="95"/>
        <v>322.29999999999995</v>
      </c>
      <c r="I59" s="89">
        <f t="shared" si="95"/>
        <v>322.29999999999995</v>
      </c>
      <c r="J59" s="89">
        <f t="shared" si="95"/>
        <v>0</v>
      </c>
      <c r="K59" s="89">
        <f t="shared" si="95"/>
        <v>0</v>
      </c>
      <c r="L59" s="89">
        <f t="shared" si="95"/>
        <v>0</v>
      </c>
      <c r="M59" s="89">
        <f t="shared" si="79"/>
        <v>6.3973799126637543</v>
      </c>
      <c r="N59" s="89">
        <f t="shared" si="79"/>
        <v>6.5269339813689751</v>
      </c>
      <c r="O59" s="89">
        <f t="shared" si="79"/>
        <v>0</v>
      </c>
      <c r="P59" s="89" t="str">
        <f t="shared" si="73"/>
        <v>-</v>
      </c>
      <c r="Q59" s="110"/>
    </row>
    <row r="60" spans="1:17" s="127" customFormat="1" ht="89.25" hidden="1" outlineLevel="2">
      <c r="A60" s="140"/>
      <c r="B60" s="140" t="s">
        <v>444</v>
      </c>
      <c r="C60" s="133">
        <f t="shared" ref="C60:C68" si="96">SUM(D60:G60)</f>
        <v>75</v>
      </c>
      <c r="D60" s="124">
        <v>75</v>
      </c>
      <c r="E60" s="124"/>
      <c r="F60" s="124"/>
      <c r="G60" s="124"/>
      <c r="H60" s="133">
        <f t="shared" ref="H60:H68" si="97">SUM(I60:L60)</f>
        <v>0</v>
      </c>
      <c r="I60" s="124">
        <v>0</v>
      </c>
      <c r="J60" s="124"/>
      <c r="K60" s="124"/>
      <c r="L60" s="124"/>
      <c r="M60" s="124">
        <f t="shared" si="79"/>
        <v>0</v>
      </c>
      <c r="N60" s="124">
        <f t="shared" si="79"/>
        <v>0</v>
      </c>
      <c r="O60" s="124" t="str">
        <f t="shared" si="79"/>
        <v>-</v>
      </c>
      <c r="P60" s="124" t="str">
        <f t="shared" si="73"/>
        <v>-</v>
      </c>
      <c r="Q60" s="126" t="s">
        <v>499</v>
      </c>
    </row>
    <row r="61" spans="1:17" s="127" customFormat="1" ht="63.75" hidden="1" outlineLevel="2">
      <c r="A61" s="140"/>
      <c r="B61" s="140" t="s">
        <v>445</v>
      </c>
      <c r="C61" s="133">
        <f t="shared" si="96"/>
        <v>4963</v>
      </c>
      <c r="D61" s="124">
        <f>SUM(D62:D68)</f>
        <v>4863</v>
      </c>
      <c r="E61" s="124">
        <f t="shared" ref="E61:G61" si="98">SUM(E62:E68)</f>
        <v>100</v>
      </c>
      <c r="F61" s="124">
        <f t="shared" si="98"/>
        <v>0</v>
      </c>
      <c r="G61" s="124">
        <f t="shared" si="98"/>
        <v>0</v>
      </c>
      <c r="H61" s="133">
        <f t="shared" si="97"/>
        <v>322.29999999999995</v>
      </c>
      <c r="I61" s="124">
        <f>SUM(I62:I68)</f>
        <v>322.29999999999995</v>
      </c>
      <c r="J61" s="124">
        <f t="shared" ref="J61:L61" si="99">SUM(J62:J68)</f>
        <v>0</v>
      </c>
      <c r="K61" s="124">
        <f t="shared" si="99"/>
        <v>0</v>
      </c>
      <c r="L61" s="124">
        <f t="shared" si="99"/>
        <v>0</v>
      </c>
      <c r="M61" s="124">
        <f t="shared" si="79"/>
        <v>6.4940560145073531</v>
      </c>
      <c r="N61" s="124">
        <f t="shared" si="79"/>
        <v>6.6275961340736158</v>
      </c>
      <c r="O61" s="124">
        <f t="shared" si="79"/>
        <v>0</v>
      </c>
      <c r="P61" s="124" t="str">
        <f t="shared" si="73"/>
        <v>-</v>
      </c>
      <c r="Q61" s="126" t="s">
        <v>505</v>
      </c>
    </row>
    <row r="62" spans="1:17" ht="30" hidden="1" outlineLevel="3">
      <c r="A62" s="31"/>
      <c r="B62" s="158" t="s">
        <v>446</v>
      </c>
      <c r="C62" s="40">
        <f t="shared" si="96"/>
        <v>282</v>
      </c>
      <c r="D62" s="6">
        <v>282</v>
      </c>
      <c r="E62" s="6"/>
      <c r="F62" s="6"/>
      <c r="G62" s="6"/>
      <c r="H62" s="40">
        <f t="shared" si="97"/>
        <v>0</v>
      </c>
      <c r="I62" s="6">
        <v>0</v>
      </c>
      <c r="J62" s="6"/>
      <c r="K62" s="40"/>
      <c r="L62" s="40"/>
      <c r="M62" s="40">
        <f t="shared" si="79"/>
        <v>0</v>
      </c>
      <c r="N62" s="40">
        <f t="shared" si="79"/>
        <v>0</v>
      </c>
      <c r="O62" s="40" t="str">
        <f t="shared" si="79"/>
        <v>-</v>
      </c>
      <c r="P62" s="40" t="str">
        <f t="shared" si="73"/>
        <v>-</v>
      </c>
      <c r="Q62" s="95"/>
    </row>
    <row r="63" spans="1:17" ht="30" hidden="1" outlineLevel="3">
      <c r="A63" s="31"/>
      <c r="B63" s="95" t="s">
        <v>447</v>
      </c>
      <c r="C63" s="40">
        <f t="shared" si="96"/>
        <v>657</v>
      </c>
      <c r="D63" s="6">
        <v>657</v>
      </c>
      <c r="E63" s="6"/>
      <c r="F63" s="6"/>
      <c r="G63" s="6"/>
      <c r="H63" s="40">
        <f t="shared" si="97"/>
        <v>0</v>
      </c>
      <c r="I63" s="6"/>
      <c r="J63" s="6"/>
      <c r="K63" s="40"/>
      <c r="L63" s="40"/>
      <c r="M63" s="40">
        <f t="shared" si="79"/>
        <v>0</v>
      </c>
      <c r="N63" s="40">
        <f t="shared" si="79"/>
        <v>0</v>
      </c>
      <c r="O63" s="40" t="str">
        <f t="shared" si="79"/>
        <v>-</v>
      </c>
      <c r="P63" s="40" t="str">
        <f t="shared" si="73"/>
        <v>-</v>
      </c>
      <c r="Q63" s="95"/>
    </row>
    <row r="64" spans="1:17" ht="38.25" hidden="1" customHeight="1" outlineLevel="3">
      <c r="A64" s="30"/>
      <c r="B64" s="95" t="s">
        <v>448</v>
      </c>
      <c r="C64" s="40">
        <f t="shared" si="96"/>
        <v>681</v>
      </c>
      <c r="D64" s="6">
        <v>681</v>
      </c>
      <c r="E64" s="6"/>
      <c r="F64" s="6"/>
      <c r="G64" s="6"/>
      <c r="H64" s="40">
        <f t="shared" si="97"/>
        <v>192.2</v>
      </c>
      <c r="I64" s="6">
        <v>192.2</v>
      </c>
      <c r="J64" s="6"/>
      <c r="K64" s="40"/>
      <c r="L64" s="40"/>
      <c r="M64" s="40">
        <f t="shared" si="79"/>
        <v>28.223201174743025</v>
      </c>
      <c r="N64" s="40">
        <f t="shared" si="79"/>
        <v>28.223201174743025</v>
      </c>
      <c r="O64" s="40" t="str">
        <f t="shared" si="79"/>
        <v>-</v>
      </c>
      <c r="P64" s="40" t="str">
        <f t="shared" si="73"/>
        <v>-</v>
      </c>
      <c r="Q64" s="95"/>
    </row>
    <row r="65" spans="1:17" ht="45" hidden="1" outlineLevel="3">
      <c r="A65" s="30"/>
      <c r="B65" s="159" t="s">
        <v>449</v>
      </c>
      <c r="C65" s="40">
        <f t="shared" si="96"/>
        <v>528.99</v>
      </c>
      <c r="D65" s="6">
        <v>528.99</v>
      </c>
      <c r="E65" s="6"/>
      <c r="F65" s="6"/>
      <c r="G65" s="6"/>
      <c r="H65" s="40">
        <f t="shared" si="97"/>
        <v>130.1</v>
      </c>
      <c r="I65" s="6">
        <v>130.1</v>
      </c>
      <c r="J65" s="6"/>
      <c r="K65" s="40"/>
      <c r="L65" s="40"/>
      <c r="M65" s="40">
        <f t="shared" si="79"/>
        <v>24.594037694474373</v>
      </c>
      <c r="N65" s="40">
        <f t="shared" si="79"/>
        <v>24.594037694474373</v>
      </c>
      <c r="O65" s="40" t="str">
        <f t="shared" si="79"/>
        <v>-</v>
      </c>
      <c r="P65" s="40" t="str">
        <f t="shared" si="73"/>
        <v>-</v>
      </c>
      <c r="Q65" s="95"/>
    </row>
    <row r="66" spans="1:17" ht="45" hidden="1" outlineLevel="3">
      <c r="A66" s="31"/>
      <c r="B66" s="160" t="s">
        <v>450</v>
      </c>
      <c r="C66" s="40">
        <f t="shared" si="96"/>
        <v>101.01</v>
      </c>
      <c r="D66" s="6">
        <v>1.01</v>
      </c>
      <c r="E66" s="6">
        <v>100</v>
      </c>
      <c r="F66" s="6"/>
      <c r="G66" s="6"/>
      <c r="H66" s="40">
        <f t="shared" si="97"/>
        <v>0</v>
      </c>
      <c r="I66" s="6">
        <v>0</v>
      </c>
      <c r="J66" s="6">
        <v>0</v>
      </c>
      <c r="K66" s="40"/>
      <c r="L66" s="40"/>
      <c r="M66" s="40">
        <f t="shared" si="79"/>
        <v>0</v>
      </c>
      <c r="N66" s="40">
        <f t="shared" si="79"/>
        <v>0</v>
      </c>
      <c r="O66" s="40">
        <f t="shared" si="79"/>
        <v>0</v>
      </c>
      <c r="P66" s="40" t="str">
        <f t="shared" si="73"/>
        <v>-</v>
      </c>
      <c r="Q66" s="95"/>
    </row>
    <row r="67" spans="1:17" ht="75" hidden="1" outlineLevel="3">
      <c r="A67" s="31"/>
      <c r="B67" s="159" t="s">
        <v>451</v>
      </c>
      <c r="C67" s="40">
        <f t="shared" si="96"/>
        <v>863</v>
      </c>
      <c r="D67" s="6">
        <v>863</v>
      </c>
      <c r="E67" s="6"/>
      <c r="F67" s="6"/>
      <c r="G67" s="6"/>
      <c r="H67" s="40">
        <f t="shared" si="97"/>
        <v>0</v>
      </c>
      <c r="I67" s="6">
        <v>0</v>
      </c>
      <c r="J67" s="6"/>
      <c r="K67" s="40"/>
      <c r="L67" s="40"/>
      <c r="M67" s="40">
        <f t="shared" si="79"/>
        <v>0</v>
      </c>
      <c r="N67" s="40">
        <f t="shared" si="79"/>
        <v>0</v>
      </c>
      <c r="O67" s="40" t="str">
        <f t="shared" si="79"/>
        <v>-</v>
      </c>
      <c r="P67" s="40" t="str">
        <f t="shared" si="73"/>
        <v>-</v>
      </c>
      <c r="Q67" s="95"/>
    </row>
    <row r="68" spans="1:17" s="175" customFormat="1" ht="45" hidden="1" outlineLevel="3">
      <c r="A68" s="171"/>
      <c r="B68" s="159" t="s">
        <v>452</v>
      </c>
      <c r="C68" s="172">
        <f t="shared" si="96"/>
        <v>1850</v>
      </c>
      <c r="D68" s="173">
        <v>1850</v>
      </c>
      <c r="E68" s="173"/>
      <c r="F68" s="173"/>
      <c r="G68" s="173"/>
      <c r="H68" s="172">
        <f t="shared" si="97"/>
        <v>0</v>
      </c>
      <c r="I68" s="173">
        <v>0</v>
      </c>
      <c r="J68" s="173"/>
      <c r="K68" s="172"/>
      <c r="L68" s="172"/>
      <c r="M68" s="172"/>
      <c r="N68" s="172">
        <f t="shared" si="79"/>
        <v>0</v>
      </c>
      <c r="O68" s="172"/>
      <c r="P68" s="172"/>
      <c r="Q68" s="174"/>
    </row>
    <row r="69" spans="1:17" s="94" customFormat="1" ht="40.5" outlineLevel="1" collapsed="1">
      <c r="A69" s="87">
        <v>15</v>
      </c>
      <c r="B69" s="88" t="s">
        <v>453</v>
      </c>
      <c r="C69" s="89">
        <f>SUM(D69:G69)</f>
        <v>86</v>
      </c>
      <c r="D69" s="89">
        <f>D70</f>
        <v>86</v>
      </c>
      <c r="E69" s="89">
        <f t="shared" ref="E69:G69" si="100">E70</f>
        <v>0</v>
      </c>
      <c r="F69" s="89">
        <f t="shared" si="100"/>
        <v>0</v>
      </c>
      <c r="G69" s="89">
        <f t="shared" si="100"/>
        <v>0</v>
      </c>
      <c r="H69" s="89">
        <f>SUM(I69:L69)</f>
        <v>0</v>
      </c>
      <c r="I69" s="89">
        <f t="shared" ref="I69" si="101">I70</f>
        <v>0</v>
      </c>
      <c r="J69" s="89">
        <f t="shared" ref="J69" si="102">J70</f>
        <v>0</v>
      </c>
      <c r="K69" s="89">
        <f t="shared" ref="K69" si="103">K70</f>
        <v>0</v>
      </c>
      <c r="L69" s="89">
        <f t="shared" ref="L69" si="104">L70</f>
        <v>0</v>
      </c>
      <c r="M69" s="89">
        <f t="shared" si="79"/>
        <v>0</v>
      </c>
      <c r="N69" s="89">
        <f t="shared" si="79"/>
        <v>0</v>
      </c>
      <c r="O69" s="89" t="str">
        <f t="shared" si="79"/>
        <v>-</v>
      </c>
      <c r="P69" s="89" t="str">
        <f t="shared" si="73"/>
        <v>-</v>
      </c>
      <c r="Q69" s="110"/>
    </row>
    <row r="70" spans="1:17" s="127" customFormat="1" ht="51" hidden="1" outlineLevel="3">
      <c r="A70" s="140"/>
      <c r="B70" s="140" t="s">
        <v>454</v>
      </c>
      <c r="C70" s="133">
        <f t="shared" ref="C70:C72" si="105">SUM(D70:G70)</f>
        <v>86</v>
      </c>
      <c r="D70" s="124">
        <f>D71+D72</f>
        <v>86</v>
      </c>
      <c r="E70" s="124">
        <f t="shared" ref="E70:G70" si="106">E71+E72</f>
        <v>0</v>
      </c>
      <c r="F70" s="124">
        <f t="shared" si="106"/>
        <v>0</v>
      </c>
      <c r="G70" s="124">
        <f t="shared" si="106"/>
        <v>0</v>
      </c>
      <c r="H70" s="133">
        <f t="shared" ref="H70:H72" si="107">SUM(I70:L70)</f>
        <v>0</v>
      </c>
      <c r="I70" s="124">
        <f t="shared" ref="I70" si="108">I71+I72</f>
        <v>0</v>
      </c>
      <c r="J70" s="124">
        <f t="shared" ref="J70" si="109">J71+J72</f>
        <v>0</v>
      </c>
      <c r="K70" s="124">
        <f t="shared" ref="K70" si="110">K71+K72</f>
        <v>0</v>
      </c>
      <c r="L70" s="124">
        <f t="shared" ref="L70" si="111">L71+L72</f>
        <v>0</v>
      </c>
      <c r="M70" s="133">
        <f t="shared" ref="M70:P101" si="112">IFERROR(H70/C70*100,"-")</f>
        <v>0</v>
      </c>
      <c r="N70" s="133">
        <f t="shared" si="112"/>
        <v>0</v>
      </c>
      <c r="O70" s="133" t="str">
        <f t="shared" si="112"/>
        <v>-</v>
      </c>
      <c r="P70" s="133" t="str">
        <f t="shared" si="112"/>
        <v>-</v>
      </c>
      <c r="Q70" s="126"/>
    </row>
    <row r="71" spans="1:17" ht="38.25" hidden="1" customHeight="1" outlineLevel="4">
      <c r="A71" s="3"/>
      <c r="B71" s="3" t="s">
        <v>420</v>
      </c>
      <c r="C71" s="40">
        <f t="shared" si="105"/>
        <v>70</v>
      </c>
      <c r="D71" s="6">
        <v>70</v>
      </c>
      <c r="E71" s="40"/>
      <c r="F71" s="40"/>
      <c r="G71" s="40"/>
      <c r="H71" s="40">
        <f t="shared" si="107"/>
        <v>0</v>
      </c>
      <c r="I71" s="40">
        <v>0</v>
      </c>
      <c r="J71" s="40"/>
      <c r="K71" s="40"/>
      <c r="L71" s="40"/>
      <c r="M71" s="40">
        <f t="shared" si="112"/>
        <v>0</v>
      </c>
      <c r="N71" s="40">
        <f t="shared" si="112"/>
        <v>0</v>
      </c>
      <c r="O71" s="40" t="str">
        <f t="shared" si="112"/>
        <v>-</v>
      </c>
      <c r="P71" s="40" t="str">
        <f t="shared" si="112"/>
        <v>-</v>
      </c>
      <c r="Q71" s="95" t="s">
        <v>506</v>
      </c>
    </row>
    <row r="72" spans="1:17" hidden="1" outlineLevel="4">
      <c r="A72" s="2"/>
      <c r="B72" s="3" t="s">
        <v>455</v>
      </c>
      <c r="C72" s="40">
        <f t="shared" si="105"/>
        <v>16</v>
      </c>
      <c r="D72" s="6">
        <v>16</v>
      </c>
      <c r="E72" s="40"/>
      <c r="F72" s="40"/>
      <c r="G72" s="40"/>
      <c r="H72" s="40">
        <f t="shared" si="107"/>
        <v>0</v>
      </c>
      <c r="I72" s="40">
        <v>0</v>
      </c>
      <c r="J72" s="40"/>
      <c r="K72" s="40"/>
      <c r="L72" s="40"/>
      <c r="M72" s="40">
        <f t="shared" si="112"/>
        <v>0</v>
      </c>
      <c r="N72" s="40">
        <f t="shared" si="112"/>
        <v>0</v>
      </c>
      <c r="O72" s="40" t="str">
        <f t="shared" si="112"/>
        <v>-</v>
      </c>
      <c r="P72" s="40" t="str">
        <f t="shared" si="112"/>
        <v>-</v>
      </c>
      <c r="Q72" s="95" t="s">
        <v>507</v>
      </c>
    </row>
    <row r="73" spans="1:17" ht="27.75" customHeight="1">
      <c r="A73" s="2"/>
      <c r="B73" s="135" t="s">
        <v>456</v>
      </c>
      <c r="C73" s="116">
        <f t="shared" ref="C73" si="113">C74+C77+C80</f>
        <v>6669.4750000000004</v>
      </c>
      <c r="D73" s="116">
        <f>D74+D77+D86</f>
        <v>6453.4750000000004</v>
      </c>
      <c r="E73" s="116">
        <f t="shared" ref="E73:G73" si="114">E74+E77+E86</f>
        <v>0</v>
      </c>
      <c r="F73" s="116">
        <f t="shared" si="114"/>
        <v>0</v>
      </c>
      <c r="G73" s="116">
        <f t="shared" si="114"/>
        <v>0</v>
      </c>
      <c r="H73" s="116">
        <f t="shared" ref="H73" si="115">H74+H77+H80</f>
        <v>1397.7636600000001</v>
      </c>
      <c r="I73" s="116">
        <f t="shared" ref="I73" si="116">I74+I77+I86</f>
        <v>1397.7636600000001</v>
      </c>
      <c r="J73" s="116">
        <f t="shared" ref="J73" si="117">J74+J77+J86</f>
        <v>0</v>
      </c>
      <c r="K73" s="116">
        <f t="shared" ref="K73" si="118">K74+K77+K86</f>
        <v>0</v>
      </c>
      <c r="L73" s="116">
        <f t="shared" ref="L73" si="119">L74+L77+L86</f>
        <v>0</v>
      </c>
      <c r="M73" s="121">
        <f t="shared" si="112"/>
        <v>20.957626499836941</v>
      </c>
      <c r="N73" s="121">
        <f t="shared" si="112"/>
        <v>21.659085376483212</v>
      </c>
      <c r="O73" s="121" t="str">
        <f t="shared" si="112"/>
        <v>-</v>
      </c>
      <c r="P73" s="121" t="str">
        <f t="shared" si="112"/>
        <v>-</v>
      </c>
      <c r="Q73" s="95"/>
    </row>
    <row r="74" spans="1:17" s="94" customFormat="1" ht="87" customHeight="1" outlineLevel="1" collapsed="1">
      <c r="A74" s="87">
        <v>16</v>
      </c>
      <c r="B74" s="88" t="s">
        <v>457</v>
      </c>
      <c r="C74" s="89">
        <f>SUM(D74:G74)</f>
        <v>90</v>
      </c>
      <c r="D74" s="89">
        <f>SUM(D75:D76)</f>
        <v>90</v>
      </c>
      <c r="E74" s="89">
        <f>SUM(E75:E76)</f>
        <v>0</v>
      </c>
      <c r="F74" s="89">
        <f>SUM(F75:F76)</f>
        <v>0</v>
      </c>
      <c r="G74" s="89">
        <f>SUM(G75:G76)</f>
        <v>0</v>
      </c>
      <c r="H74" s="89">
        <f>SUM(I74:L74)</f>
        <v>0</v>
      </c>
      <c r="I74" s="89">
        <f>SUM(I75:I76)</f>
        <v>0</v>
      </c>
      <c r="J74" s="89">
        <f>SUM(J75:J76)</f>
        <v>0</v>
      </c>
      <c r="K74" s="89">
        <f>SUM(K75:K76)</f>
        <v>0</v>
      </c>
      <c r="L74" s="89">
        <f>SUM(L75:L76)</f>
        <v>0</v>
      </c>
      <c r="M74" s="89">
        <f t="shared" si="112"/>
        <v>0</v>
      </c>
      <c r="N74" s="89">
        <f t="shared" si="112"/>
        <v>0</v>
      </c>
      <c r="O74" s="89" t="str">
        <f t="shared" si="112"/>
        <v>-</v>
      </c>
      <c r="P74" s="89" t="str">
        <f t="shared" si="112"/>
        <v>-</v>
      </c>
      <c r="Q74" s="110"/>
    </row>
    <row r="75" spans="1:17" s="127" customFormat="1" ht="127.5" hidden="1" outlineLevel="3">
      <c r="A75" s="161"/>
      <c r="B75" s="140" t="s">
        <v>458</v>
      </c>
      <c r="C75" s="133">
        <f t="shared" ref="C75:C76" si="120">SUM(D75:G75)</f>
        <v>50</v>
      </c>
      <c r="D75" s="124">
        <v>50</v>
      </c>
      <c r="E75" s="124"/>
      <c r="F75" s="133"/>
      <c r="G75" s="133"/>
      <c r="H75" s="133">
        <f>SUM(I75:L75)</f>
        <v>0</v>
      </c>
      <c r="I75" s="133">
        <v>0</v>
      </c>
      <c r="J75" s="133"/>
      <c r="K75" s="133"/>
      <c r="L75" s="133"/>
      <c r="M75" s="133">
        <f t="shared" si="112"/>
        <v>0</v>
      </c>
      <c r="N75" s="133">
        <f t="shared" si="112"/>
        <v>0</v>
      </c>
      <c r="O75" s="133" t="str">
        <f t="shared" si="112"/>
        <v>-</v>
      </c>
      <c r="P75" s="133" t="str">
        <f t="shared" si="112"/>
        <v>-</v>
      </c>
      <c r="Q75" s="126"/>
    </row>
    <row r="76" spans="1:17" s="127" customFormat="1" ht="89.25" hidden="1" outlineLevel="3">
      <c r="A76" s="162"/>
      <c r="B76" s="140" t="s">
        <v>459</v>
      </c>
      <c r="C76" s="133">
        <f t="shared" si="120"/>
        <v>40</v>
      </c>
      <c r="D76" s="124">
        <v>40</v>
      </c>
      <c r="E76" s="124"/>
      <c r="F76" s="133"/>
      <c r="G76" s="133"/>
      <c r="H76" s="133">
        <f t="shared" ref="H76" si="121">SUM(I76:L76)</f>
        <v>0</v>
      </c>
      <c r="I76" s="133">
        <v>0</v>
      </c>
      <c r="J76" s="133"/>
      <c r="K76" s="133"/>
      <c r="L76" s="133"/>
      <c r="M76" s="133">
        <f t="shared" si="112"/>
        <v>0</v>
      </c>
      <c r="N76" s="133">
        <f t="shared" si="112"/>
        <v>0</v>
      </c>
      <c r="O76" s="133" t="str">
        <f t="shared" si="112"/>
        <v>-</v>
      </c>
      <c r="P76" s="133" t="str">
        <f t="shared" si="112"/>
        <v>-</v>
      </c>
      <c r="Q76" s="126"/>
    </row>
    <row r="77" spans="1:17" s="94" customFormat="1" ht="67.5" outlineLevel="1" collapsed="1">
      <c r="A77" s="87">
        <v>17</v>
      </c>
      <c r="B77" s="88" t="s">
        <v>460</v>
      </c>
      <c r="C77" s="89">
        <f>SUM(D77:G77)</f>
        <v>6279.4750000000004</v>
      </c>
      <c r="D77" s="89">
        <f>SUM(D78:D79)</f>
        <v>6279.4750000000004</v>
      </c>
      <c r="E77" s="89">
        <f t="shared" ref="E77:G77" si="122">SUM(E78:E79)</f>
        <v>0</v>
      </c>
      <c r="F77" s="89">
        <f t="shared" si="122"/>
        <v>0</v>
      </c>
      <c r="G77" s="89">
        <f t="shared" si="122"/>
        <v>0</v>
      </c>
      <c r="H77" s="89">
        <f>SUM(I77:L77)</f>
        <v>1397.7636600000001</v>
      </c>
      <c r="I77" s="89">
        <f>SUM(I78:I79)</f>
        <v>1397.7636600000001</v>
      </c>
      <c r="J77" s="89">
        <f t="shared" ref="J77:L77" si="123">SUM(J78:J79)</f>
        <v>0</v>
      </c>
      <c r="K77" s="89">
        <f t="shared" si="123"/>
        <v>0</v>
      </c>
      <c r="L77" s="89">
        <f t="shared" si="123"/>
        <v>0</v>
      </c>
      <c r="M77" s="89">
        <f t="shared" si="112"/>
        <v>22.259243965458896</v>
      </c>
      <c r="N77" s="89">
        <f t="shared" si="112"/>
        <v>22.259243965458896</v>
      </c>
      <c r="O77" s="89" t="str">
        <f t="shared" si="112"/>
        <v>-</v>
      </c>
      <c r="P77" s="89" t="str">
        <f t="shared" si="112"/>
        <v>-</v>
      </c>
      <c r="Q77" s="110"/>
    </row>
    <row r="78" spans="1:17" s="127" customFormat="1" ht="89.25" hidden="1" outlineLevel="3">
      <c r="A78" s="165"/>
      <c r="B78" s="140" t="s">
        <v>461</v>
      </c>
      <c r="C78" s="133">
        <f t="shared" ref="C78:C85" si="124">SUM(D78:G78)</f>
        <v>50</v>
      </c>
      <c r="D78" s="124">
        <v>50</v>
      </c>
      <c r="E78" s="124"/>
      <c r="F78" s="124"/>
      <c r="G78" s="124"/>
      <c r="H78" s="133">
        <f>SUM(I78:L78)</f>
        <v>0</v>
      </c>
      <c r="I78" s="124">
        <v>0</v>
      </c>
      <c r="J78" s="124"/>
      <c r="K78" s="133"/>
      <c r="L78" s="133"/>
      <c r="M78" s="133">
        <f t="shared" si="112"/>
        <v>0</v>
      </c>
      <c r="N78" s="133">
        <f t="shared" si="112"/>
        <v>0</v>
      </c>
      <c r="O78" s="133" t="str">
        <f t="shared" si="112"/>
        <v>-</v>
      </c>
      <c r="P78" s="133" t="str">
        <f t="shared" si="112"/>
        <v>-</v>
      </c>
      <c r="Q78" s="126"/>
    </row>
    <row r="79" spans="1:17" s="127" customFormat="1" ht="63.75" hidden="1" outlineLevel="3">
      <c r="A79" s="165"/>
      <c r="B79" s="140" t="s">
        <v>462</v>
      </c>
      <c r="C79" s="133">
        <f t="shared" si="124"/>
        <v>6229.4750000000004</v>
      </c>
      <c r="D79" s="124">
        <f>SUM(D80:D85)</f>
        <v>6229.4750000000004</v>
      </c>
      <c r="E79" s="124">
        <f t="shared" ref="E79:G79" si="125">SUM(E80:E85)</f>
        <v>0</v>
      </c>
      <c r="F79" s="124">
        <f t="shared" si="125"/>
        <v>0</v>
      </c>
      <c r="G79" s="124">
        <f t="shared" si="125"/>
        <v>0</v>
      </c>
      <c r="H79" s="133">
        <f>SUM(I79:L79)</f>
        <v>1397.7636600000001</v>
      </c>
      <c r="I79" s="124">
        <f t="shared" ref="I79" si="126">SUM(I80:I85)</f>
        <v>1397.7636600000001</v>
      </c>
      <c r="J79" s="124">
        <f t="shared" ref="J79" si="127">SUM(J80:J85)</f>
        <v>0</v>
      </c>
      <c r="K79" s="124">
        <f t="shared" ref="K79" si="128">SUM(K80:K85)</f>
        <v>0</v>
      </c>
      <c r="L79" s="124">
        <f t="shared" ref="L79" si="129">SUM(L80:L85)</f>
        <v>0</v>
      </c>
      <c r="M79" s="133">
        <f t="shared" si="112"/>
        <v>22.437904638833931</v>
      </c>
      <c r="N79" s="133">
        <f t="shared" si="112"/>
        <v>22.437904638833931</v>
      </c>
      <c r="O79" s="133" t="str">
        <f t="shared" si="112"/>
        <v>-</v>
      </c>
      <c r="P79" s="133" t="str">
        <f t="shared" si="112"/>
        <v>-</v>
      </c>
      <c r="Q79" s="126"/>
    </row>
    <row r="80" spans="1:17" ht="48.75" hidden="1" customHeight="1" outlineLevel="4">
      <c r="A80" s="45"/>
      <c r="B80" s="163" t="s">
        <v>463</v>
      </c>
      <c r="C80" s="102">
        <f t="shared" si="124"/>
        <v>300</v>
      </c>
      <c r="D80" s="6">
        <v>300</v>
      </c>
      <c r="E80" s="6"/>
      <c r="F80" s="6"/>
      <c r="G80" s="6"/>
      <c r="H80" s="102">
        <f>SUM(I80:L80)</f>
        <v>0</v>
      </c>
      <c r="I80" s="6">
        <v>0</v>
      </c>
      <c r="J80" s="6"/>
      <c r="K80" s="40"/>
      <c r="L80" s="40"/>
      <c r="M80" s="40"/>
      <c r="N80" s="40"/>
      <c r="O80" s="40"/>
      <c r="P80" s="40"/>
      <c r="Q80" s="95"/>
    </row>
    <row r="81" spans="1:17" ht="15.75" hidden="1" outlineLevel="4">
      <c r="A81" s="45"/>
      <c r="B81" s="163" t="s">
        <v>448</v>
      </c>
      <c r="C81" s="102">
        <f t="shared" si="124"/>
        <v>494</v>
      </c>
      <c r="D81" s="6">
        <v>494</v>
      </c>
      <c r="E81" s="6"/>
      <c r="F81" s="6"/>
      <c r="G81" s="6"/>
      <c r="H81" s="102">
        <f t="shared" ref="H81:H85" si="130">SUM(I81:L81)</f>
        <v>113.17489999999999</v>
      </c>
      <c r="I81" s="6">
        <v>113.17489999999999</v>
      </c>
      <c r="J81" s="6"/>
      <c r="K81" s="40"/>
      <c r="L81" s="40"/>
      <c r="M81" s="40"/>
      <c r="N81" s="40"/>
      <c r="O81" s="40"/>
      <c r="P81" s="40"/>
      <c r="Q81" s="95"/>
    </row>
    <row r="82" spans="1:17" ht="15.75" hidden="1" outlineLevel="4">
      <c r="A82" s="45"/>
      <c r="B82" s="163" t="s">
        <v>464</v>
      </c>
      <c r="C82" s="102">
        <f t="shared" si="124"/>
        <v>50</v>
      </c>
      <c r="D82" s="6">
        <v>50</v>
      </c>
      <c r="E82" s="6"/>
      <c r="F82" s="6"/>
      <c r="G82" s="6"/>
      <c r="H82" s="102">
        <f t="shared" si="130"/>
        <v>0</v>
      </c>
      <c r="I82" s="6">
        <v>0</v>
      </c>
      <c r="J82" s="6"/>
      <c r="K82" s="40"/>
      <c r="L82" s="40"/>
      <c r="M82" s="40"/>
      <c r="N82" s="40"/>
      <c r="O82" s="40"/>
      <c r="P82" s="40"/>
      <c r="Q82" s="95"/>
    </row>
    <row r="83" spans="1:17" ht="15.75" hidden="1" outlineLevel="4">
      <c r="A83" s="45"/>
      <c r="B83" s="163" t="s">
        <v>465</v>
      </c>
      <c r="C83" s="102">
        <f t="shared" si="124"/>
        <v>3491.4749999999999</v>
      </c>
      <c r="D83" s="6">
        <v>3491.4749999999999</v>
      </c>
      <c r="E83" s="6"/>
      <c r="F83" s="6"/>
      <c r="G83" s="6"/>
      <c r="H83" s="102">
        <f t="shared" si="130"/>
        <v>1070.8520000000001</v>
      </c>
      <c r="I83" s="6">
        <v>1070.8520000000001</v>
      </c>
      <c r="J83" s="6"/>
      <c r="K83" s="40"/>
      <c r="L83" s="40"/>
      <c r="M83" s="40"/>
      <c r="N83" s="40"/>
      <c r="O83" s="40"/>
      <c r="P83" s="40"/>
      <c r="Q83" s="95"/>
    </row>
    <row r="84" spans="1:17" ht="45" hidden="1" outlineLevel="4">
      <c r="A84" s="45"/>
      <c r="B84" s="164" t="s">
        <v>466</v>
      </c>
      <c r="C84" s="102">
        <f t="shared" si="124"/>
        <v>615</v>
      </c>
      <c r="D84" s="6">
        <v>615</v>
      </c>
      <c r="E84" s="6"/>
      <c r="F84" s="6"/>
      <c r="G84" s="6"/>
      <c r="H84" s="102">
        <f t="shared" si="130"/>
        <v>175.43675999999999</v>
      </c>
      <c r="I84" s="6">
        <v>175.43675999999999</v>
      </c>
      <c r="J84" s="6"/>
      <c r="K84" s="40"/>
      <c r="L84" s="40"/>
      <c r="M84" s="40"/>
      <c r="N84" s="40"/>
      <c r="O84" s="40"/>
      <c r="P84" s="40"/>
      <c r="Q84" s="95"/>
    </row>
    <row r="85" spans="1:17" ht="90" hidden="1" outlineLevel="4">
      <c r="A85" s="45"/>
      <c r="B85" s="164" t="s">
        <v>451</v>
      </c>
      <c r="C85" s="102">
        <f t="shared" si="124"/>
        <v>1279</v>
      </c>
      <c r="D85" s="6">
        <v>1279</v>
      </c>
      <c r="E85" s="6"/>
      <c r="F85" s="6"/>
      <c r="G85" s="6"/>
      <c r="H85" s="102">
        <f t="shared" si="130"/>
        <v>38.299999999999997</v>
      </c>
      <c r="I85" s="6">
        <v>38.299999999999997</v>
      </c>
      <c r="J85" s="6"/>
      <c r="K85" s="40"/>
      <c r="L85" s="40"/>
      <c r="M85" s="40"/>
      <c r="N85" s="40"/>
      <c r="O85" s="40"/>
      <c r="P85" s="40"/>
      <c r="Q85" s="95"/>
    </row>
    <row r="86" spans="1:17" s="94" customFormat="1" ht="40.5" outlineLevel="1" collapsed="1">
      <c r="A86" s="87">
        <v>18</v>
      </c>
      <c r="B86" s="88" t="s">
        <v>467</v>
      </c>
      <c r="C86" s="89">
        <f>SUM(D86:G86)</f>
        <v>84</v>
      </c>
      <c r="D86" s="89">
        <f>D87</f>
        <v>84</v>
      </c>
      <c r="E86" s="89">
        <f t="shared" ref="E86:G86" si="131">E87</f>
        <v>0</v>
      </c>
      <c r="F86" s="89">
        <f t="shared" si="131"/>
        <v>0</v>
      </c>
      <c r="G86" s="89">
        <f t="shared" si="131"/>
        <v>0</v>
      </c>
      <c r="H86" s="89">
        <f>SUM(I86:L86)</f>
        <v>0</v>
      </c>
      <c r="I86" s="89">
        <f>I87</f>
        <v>0</v>
      </c>
      <c r="J86" s="89">
        <f t="shared" ref="J86:L86" si="132">J87</f>
        <v>0</v>
      </c>
      <c r="K86" s="89">
        <f t="shared" si="132"/>
        <v>0</v>
      </c>
      <c r="L86" s="89">
        <f t="shared" si="132"/>
        <v>0</v>
      </c>
      <c r="M86" s="89">
        <f t="shared" si="112"/>
        <v>0</v>
      </c>
      <c r="N86" s="89">
        <f t="shared" si="112"/>
        <v>0</v>
      </c>
      <c r="O86" s="89" t="str">
        <f t="shared" si="112"/>
        <v>-</v>
      </c>
      <c r="P86" s="89" t="str">
        <f t="shared" si="112"/>
        <v>-</v>
      </c>
      <c r="Q86" s="110"/>
    </row>
    <row r="87" spans="1:17" s="127" customFormat="1" ht="38.25" hidden="1" customHeight="1" outlineLevel="2">
      <c r="A87" s="166"/>
      <c r="B87" s="140" t="s">
        <v>468</v>
      </c>
      <c r="C87" s="133">
        <f t="shared" ref="C87:C89" si="133">SUM(D87:G87)</f>
        <v>84</v>
      </c>
      <c r="D87" s="167">
        <f>D88+D89</f>
        <v>84</v>
      </c>
      <c r="E87" s="167">
        <f t="shared" ref="E87:G87" si="134">E88+E89</f>
        <v>0</v>
      </c>
      <c r="F87" s="167">
        <f t="shared" si="134"/>
        <v>0</v>
      </c>
      <c r="G87" s="167">
        <f t="shared" si="134"/>
        <v>0</v>
      </c>
      <c r="H87" s="133">
        <f t="shared" ref="H87:H89" si="135">SUM(I87:L87)</f>
        <v>0</v>
      </c>
      <c r="I87" s="167">
        <f>I88+I89</f>
        <v>0</v>
      </c>
      <c r="J87" s="167">
        <f t="shared" ref="J87:L87" si="136">J88+J89</f>
        <v>0</v>
      </c>
      <c r="K87" s="167">
        <f t="shared" si="136"/>
        <v>0</v>
      </c>
      <c r="L87" s="167">
        <f t="shared" si="136"/>
        <v>0</v>
      </c>
      <c r="M87" s="167">
        <f t="shared" si="112"/>
        <v>0</v>
      </c>
      <c r="N87" s="167">
        <f t="shared" si="112"/>
        <v>0</v>
      </c>
      <c r="O87" s="167" t="str">
        <f t="shared" si="112"/>
        <v>-</v>
      </c>
      <c r="P87" s="167" t="str">
        <f t="shared" si="112"/>
        <v>-</v>
      </c>
      <c r="Q87" s="126"/>
    </row>
    <row r="88" spans="1:17" ht="38.25" hidden="1" outlineLevel="3">
      <c r="A88" s="76"/>
      <c r="B88" s="77" t="s">
        <v>420</v>
      </c>
      <c r="C88" s="40">
        <f t="shared" si="133"/>
        <v>64</v>
      </c>
      <c r="D88" s="81">
        <v>64</v>
      </c>
      <c r="E88" s="81"/>
      <c r="F88" s="81"/>
      <c r="G88" s="81"/>
      <c r="H88" s="40">
        <f t="shared" si="135"/>
        <v>0</v>
      </c>
      <c r="I88" s="81">
        <v>0</v>
      </c>
      <c r="J88" s="81"/>
      <c r="K88" s="81"/>
      <c r="L88" s="81"/>
      <c r="M88" s="40">
        <f t="shared" si="112"/>
        <v>0</v>
      </c>
      <c r="N88" s="40">
        <f t="shared" si="112"/>
        <v>0</v>
      </c>
      <c r="O88" s="40" t="str">
        <f t="shared" si="112"/>
        <v>-</v>
      </c>
      <c r="P88" s="40" t="str">
        <f t="shared" si="112"/>
        <v>-</v>
      </c>
      <c r="Q88" s="95"/>
    </row>
    <row r="89" spans="1:17" ht="25.5" hidden="1" customHeight="1" outlineLevel="3">
      <c r="A89" s="78"/>
      <c r="B89" s="77" t="s">
        <v>150</v>
      </c>
      <c r="C89" s="40">
        <f t="shared" si="133"/>
        <v>20</v>
      </c>
      <c r="D89" s="81">
        <v>20</v>
      </c>
      <c r="E89" s="81"/>
      <c r="F89" s="81"/>
      <c r="G89" s="81"/>
      <c r="H89" s="40">
        <f t="shared" si="135"/>
        <v>0</v>
      </c>
      <c r="I89" s="81">
        <v>0</v>
      </c>
      <c r="J89" s="81"/>
      <c r="K89" s="81"/>
      <c r="L89" s="81"/>
      <c r="M89" s="40">
        <f t="shared" si="112"/>
        <v>0</v>
      </c>
      <c r="N89" s="40">
        <f t="shared" si="112"/>
        <v>0</v>
      </c>
      <c r="O89" s="40" t="str">
        <f t="shared" si="112"/>
        <v>-</v>
      </c>
      <c r="P89" s="40" t="str">
        <f t="shared" si="112"/>
        <v>-</v>
      </c>
      <c r="Q89" s="95"/>
    </row>
    <row r="90" spans="1:17" ht="27" customHeight="1">
      <c r="A90" s="78"/>
      <c r="B90" s="135" t="s">
        <v>469</v>
      </c>
      <c r="C90" s="116">
        <f t="shared" ref="C90" si="137">C91+C94+C97</f>
        <v>1326.2</v>
      </c>
      <c r="D90" s="116">
        <f>D91+D97</f>
        <v>1310.7</v>
      </c>
      <c r="E90" s="116">
        <f t="shared" ref="E90:G90" si="138">E91+E97</f>
        <v>0</v>
      </c>
      <c r="F90" s="116">
        <f t="shared" si="138"/>
        <v>0</v>
      </c>
      <c r="G90" s="116">
        <f t="shared" si="138"/>
        <v>0</v>
      </c>
      <c r="H90" s="116">
        <f t="shared" ref="H90" si="139">H91+H94+H97</f>
        <v>0.6</v>
      </c>
      <c r="I90" s="116">
        <f t="shared" ref="I90" si="140">I91+I97</f>
        <v>0.6</v>
      </c>
      <c r="J90" s="116">
        <f t="shared" ref="J90" si="141">J91+J97</f>
        <v>0</v>
      </c>
      <c r="K90" s="116">
        <f t="shared" ref="K90" si="142">K91+K97</f>
        <v>0</v>
      </c>
      <c r="L90" s="116">
        <f t="shared" ref="L90" si="143">L91+L97</f>
        <v>0</v>
      </c>
      <c r="M90" s="121">
        <f t="shared" ref="M90" si="144">IFERROR(H90/C90*100,"-")</f>
        <v>4.5242044940431304E-2</v>
      </c>
      <c r="N90" s="121">
        <f t="shared" ref="N90" si="145">IFERROR(I90/D90*100,"-")</f>
        <v>4.5777065690089262E-2</v>
      </c>
      <c r="O90" s="121" t="str">
        <f t="shared" ref="O90" si="146">IFERROR(J90/E90*100,"-")</f>
        <v>-</v>
      </c>
      <c r="P90" s="121" t="str">
        <f t="shared" ref="P90" si="147">IFERROR(K90/F90*100,"-")</f>
        <v>-</v>
      </c>
      <c r="Q90" s="95"/>
    </row>
    <row r="91" spans="1:17" s="94" customFormat="1" ht="41.25" customHeight="1" outlineLevel="1" collapsed="1">
      <c r="A91" s="87">
        <v>19</v>
      </c>
      <c r="B91" s="88" t="s">
        <v>470</v>
      </c>
      <c r="C91" s="89">
        <f>SUM(D91:G91)</f>
        <v>169.20000000000002</v>
      </c>
      <c r="D91" s="89">
        <f>D92</f>
        <v>169.20000000000002</v>
      </c>
      <c r="E91" s="89">
        <f t="shared" ref="E91:G91" si="148">E92</f>
        <v>0</v>
      </c>
      <c r="F91" s="89">
        <f t="shared" si="148"/>
        <v>0</v>
      </c>
      <c r="G91" s="89">
        <f t="shared" si="148"/>
        <v>0</v>
      </c>
      <c r="H91" s="89">
        <f>SUM(I91:L91)</f>
        <v>0.6</v>
      </c>
      <c r="I91" s="89">
        <f>I92</f>
        <v>0.6</v>
      </c>
      <c r="J91" s="89">
        <f t="shared" ref="J91:L91" si="149">J92</f>
        <v>0</v>
      </c>
      <c r="K91" s="89">
        <f t="shared" si="149"/>
        <v>0</v>
      </c>
      <c r="L91" s="89">
        <f t="shared" si="149"/>
        <v>0</v>
      </c>
      <c r="M91" s="89">
        <f t="shared" si="112"/>
        <v>0.35460992907801414</v>
      </c>
      <c r="N91" s="89">
        <f t="shared" si="112"/>
        <v>0.35460992907801414</v>
      </c>
      <c r="O91" s="89" t="str">
        <f t="shared" si="112"/>
        <v>-</v>
      </c>
      <c r="P91" s="89" t="str">
        <f t="shared" si="112"/>
        <v>-</v>
      </c>
      <c r="Q91" s="110"/>
    </row>
    <row r="92" spans="1:17" s="127" customFormat="1" ht="63.75" hidden="1" outlineLevel="2">
      <c r="A92" s="140"/>
      <c r="B92" s="140" t="s">
        <v>471</v>
      </c>
      <c r="C92" s="133">
        <f t="shared" ref="C92:C96" si="150">SUM(D92:G92)</f>
        <v>169.20000000000002</v>
      </c>
      <c r="D92" s="124">
        <f>SUM(D93:D96)</f>
        <v>169.20000000000002</v>
      </c>
      <c r="E92" s="124">
        <f t="shared" ref="E92:G92" si="151">SUM(E93:E96)</f>
        <v>0</v>
      </c>
      <c r="F92" s="124">
        <f t="shared" si="151"/>
        <v>0</v>
      </c>
      <c r="G92" s="124">
        <f t="shared" si="151"/>
        <v>0</v>
      </c>
      <c r="H92" s="133">
        <f t="shared" ref="H92" si="152">SUM(I92:L92)</f>
        <v>0.6</v>
      </c>
      <c r="I92" s="124">
        <f>SUM(I93:I96)</f>
        <v>0.6</v>
      </c>
      <c r="J92" s="124">
        <f t="shared" ref="J92:L92" si="153">SUM(J93:J96)</f>
        <v>0</v>
      </c>
      <c r="K92" s="124">
        <f t="shared" si="153"/>
        <v>0</v>
      </c>
      <c r="L92" s="124">
        <f t="shared" si="153"/>
        <v>0</v>
      </c>
      <c r="M92" s="124">
        <f t="shared" si="112"/>
        <v>0.35460992907801414</v>
      </c>
      <c r="N92" s="124">
        <f t="shared" si="112"/>
        <v>0.35460992907801414</v>
      </c>
      <c r="O92" s="124" t="str">
        <f t="shared" si="112"/>
        <v>-</v>
      </c>
      <c r="P92" s="124" t="str">
        <f t="shared" si="112"/>
        <v>-</v>
      </c>
      <c r="Q92" s="126"/>
    </row>
    <row r="93" spans="1:17" ht="51" hidden="1" customHeight="1" outlineLevel="3">
      <c r="A93" s="84"/>
      <c r="B93" s="168" t="s">
        <v>472</v>
      </c>
      <c r="C93" s="40">
        <f t="shared" si="150"/>
        <v>133.30000000000001</v>
      </c>
      <c r="D93" s="40">
        <v>133.30000000000001</v>
      </c>
      <c r="E93" s="40"/>
      <c r="F93" s="40"/>
      <c r="G93" s="40"/>
      <c r="H93" s="40">
        <f>SUM(I93:L93)</f>
        <v>0.6</v>
      </c>
      <c r="I93" s="40">
        <v>0.6</v>
      </c>
      <c r="J93" s="40"/>
      <c r="K93" s="40"/>
      <c r="L93" s="40"/>
      <c r="M93" s="40">
        <f t="shared" si="112"/>
        <v>0.45011252813203295</v>
      </c>
      <c r="N93" s="40">
        <f t="shared" si="112"/>
        <v>0.45011252813203295</v>
      </c>
      <c r="O93" s="40" t="str">
        <f t="shared" si="112"/>
        <v>-</v>
      </c>
      <c r="P93" s="40" t="str">
        <f t="shared" si="112"/>
        <v>-</v>
      </c>
      <c r="Q93" s="95"/>
    </row>
    <row r="94" spans="1:17" ht="38.25" hidden="1" customHeight="1" outlineLevel="3">
      <c r="A94" s="3"/>
      <c r="B94" s="169" t="s">
        <v>473</v>
      </c>
      <c r="C94" s="40">
        <f t="shared" si="150"/>
        <v>15.5</v>
      </c>
      <c r="D94" s="40">
        <v>15.5</v>
      </c>
      <c r="E94" s="40"/>
      <c r="F94" s="40"/>
      <c r="G94" s="40"/>
      <c r="H94" s="40">
        <f t="shared" ref="H94:H96" si="154">SUM(I94:L94)</f>
        <v>0</v>
      </c>
      <c r="I94" s="40">
        <v>0</v>
      </c>
      <c r="J94" s="40"/>
      <c r="K94" s="40"/>
      <c r="L94" s="40"/>
      <c r="M94" s="40">
        <f t="shared" si="112"/>
        <v>0</v>
      </c>
      <c r="N94" s="40">
        <f t="shared" si="112"/>
        <v>0</v>
      </c>
      <c r="O94" s="40" t="str">
        <f t="shared" si="112"/>
        <v>-</v>
      </c>
      <c r="P94" s="40" t="str">
        <f t="shared" si="112"/>
        <v>-</v>
      </c>
      <c r="Q94" s="95" t="s">
        <v>487</v>
      </c>
    </row>
    <row r="95" spans="1:17" ht="29.25" hidden="1" customHeight="1" outlineLevel="3">
      <c r="A95" s="3"/>
      <c r="B95" s="168" t="s">
        <v>474</v>
      </c>
      <c r="C95" s="40">
        <f t="shared" si="150"/>
        <v>3.5</v>
      </c>
      <c r="D95" s="40">
        <v>3.5</v>
      </c>
      <c r="E95" s="6"/>
      <c r="F95" s="6"/>
      <c r="G95" s="6"/>
      <c r="H95" s="40">
        <f t="shared" si="154"/>
        <v>0</v>
      </c>
      <c r="I95" s="40">
        <v>0</v>
      </c>
      <c r="J95" s="6"/>
      <c r="K95" s="6"/>
      <c r="L95" s="6"/>
      <c r="M95" s="40">
        <f t="shared" si="112"/>
        <v>0</v>
      </c>
      <c r="N95" s="40">
        <f t="shared" si="112"/>
        <v>0</v>
      </c>
      <c r="O95" s="6" t="str">
        <f t="shared" si="112"/>
        <v>-</v>
      </c>
      <c r="P95" s="6" t="str">
        <f t="shared" si="112"/>
        <v>-</v>
      </c>
      <c r="Q95" s="95" t="s">
        <v>485</v>
      </c>
    </row>
    <row r="96" spans="1:17" ht="30" hidden="1" outlineLevel="3">
      <c r="A96" s="3"/>
      <c r="B96" s="168" t="s">
        <v>475</v>
      </c>
      <c r="C96" s="40">
        <f t="shared" si="150"/>
        <v>16.899999999999999</v>
      </c>
      <c r="D96" s="40">
        <v>16.899999999999999</v>
      </c>
      <c r="E96" s="40"/>
      <c r="F96" s="40"/>
      <c r="G96" s="40"/>
      <c r="H96" s="40">
        <f t="shared" si="154"/>
        <v>0</v>
      </c>
      <c r="I96" s="40">
        <v>0</v>
      </c>
      <c r="J96" s="40"/>
      <c r="K96" s="40"/>
      <c r="L96" s="40"/>
      <c r="M96" s="40">
        <f t="shared" si="112"/>
        <v>0</v>
      </c>
      <c r="N96" s="40">
        <f t="shared" si="112"/>
        <v>0</v>
      </c>
      <c r="O96" s="40" t="str">
        <f t="shared" si="112"/>
        <v>-</v>
      </c>
      <c r="P96" s="40" t="str">
        <f t="shared" si="112"/>
        <v>-</v>
      </c>
      <c r="Q96" s="95" t="s">
        <v>486</v>
      </c>
    </row>
    <row r="97" spans="1:17" s="94" customFormat="1" ht="99.75" customHeight="1" outlineLevel="1" collapsed="1">
      <c r="A97" s="87">
        <v>20</v>
      </c>
      <c r="B97" s="88" t="s">
        <v>476</v>
      </c>
      <c r="C97" s="89">
        <f>SUM(D97:G97)</f>
        <v>1141.5</v>
      </c>
      <c r="D97" s="89">
        <f>D98</f>
        <v>1141.5</v>
      </c>
      <c r="E97" s="89">
        <f t="shared" ref="E97:G97" si="155">E98</f>
        <v>0</v>
      </c>
      <c r="F97" s="89">
        <f t="shared" si="155"/>
        <v>0</v>
      </c>
      <c r="G97" s="89">
        <f t="shared" si="155"/>
        <v>0</v>
      </c>
      <c r="H97" s="89">
        <f t="shared" ref="H97" si="156">SUM(H98:H101)</f>
        <v>0</v>
      </c>
      <c r="I97" s="89">
        <f t="shared" ref="I97" si="157">I98</f>
        <v>0</v>
      </c>
      <c r="J97" s="89">
        <f t="shared" ref="J97" si="158">J98</f>
        <v>0</v>
      </c>
      <c r="K97" s="89">
        <f t="shared" ref="K97" si="159">K98</f>
        <v>0</v>
      </c>
      <c r="L97" s="89">
        <f t="shared" ref="L97" si="160">L98</f>
        <v>0</v>
      </c>
      <c r="M97" s="89">
        <f t="shared" si="112"/>
        <v>0</v>
      </c>
      <c r="N97" s="89">
        <f t="shared" si="112"/>
        <v>0</v>
      </c>
      <c r="O97" s="89" t="str">
        <f t="shared" si="112"/>
        <v>-</v>
      </c>
      <c r="P97" s="89" t="str">
        <f t="shared" si="112"/>
        <v>-</v>
      </c>
      <c r="Q97" s="110"/>
    </row>
    <row r="98" spans="1:17" s="127" customFormat="1" ht="63.75" hidden="1" customHeight="1" outlineLevel="3">
      <c r="A98" s="139"/>
      <c r="B98" s="140" t="s">
        <v>477</v>
      </c>
      <c r="C98" s="133">
        <f t="shared" ref="C98:C101" si="161">SUM(D98:G98)</f>
        <v>1141.5</v>
      </c>
      <c r="D98" s="133">
        <f>SUM(D99:D101)</f>
        <v>1141.5</v>
      </c>
      <c r="E98" s="133">
        <f t="shared" ref="E98:G98" si="162">SUM(E99:E101)</f>
        <v>0</v>
      </c>
      <c r="F98" s="133">
        <f t="shared" si="162"/>
        <v>0</v>
      </c>
      <c r="G98" s="133">
        <f t="shared" si="162"/>
        <v>0</v>
      </c>
      <c r="H98" s="133">
        <f t="shared" ref="H98:H101" si="163">SUM(I98:L98)</f>
        <v>0</v>
      </c>
      <c r="I98" s="133">
        <f t="shared" ref="I98" si="164">SUM(I99:I101)</f>
        <v>0</v>
      </c>
      <c r="J98" s="133">
        <f t="shared" ref="J98" si="165">SUM(J99:J101)</f>
        <v>0</v>
      </c>
      <c r="K98" s="133">
        <f t="shared" ref="K98" si="166">SUM(K99:K101)</f>
        <v>0</v>
      </c>
      <c r="L98" s="133">
        <f t="shared" ref="L98" si="167">SUM(L99:L101)</f>
        <v>0</v>
      </c>
      <c r="M98" s="133">
        <f t="shared" si="112"/>
        <v>0</v>
      </c>
      <c r="N98" s="133">
        <f t="shared" si="112"/>
        <v>0</v>
      </c>
      <c r="O98" s="133" t="str">
        <f t="shared" si="112"/>
        <v>-</v>
      </c>
      <c r="P98" s="133" t="str">
        <f t="shared" si="112"/>
        <v>-</v>
      </c>
      <c r="Q98" s="126"/>
    </row>
    <row r="99" spans="1:17" ht="15.75" hidden="1" outlineLevel="4">
      <c r="A99" s="29"/>
      <c r="B99" s="158" t="s">
        <v>478</v>
      </c>
      <c r="C99" s="40">
        <f t="shared" si="161"/>
        <v>1141.5</v>
      </c>
      <c r="D99" s="40">
        <v>1141.5</v>
      </c>
      <c r="E99" s="40"/>
      <c r="F99" s="40"/>
      <c r="G99" s="6"/>
      <c r="H99" s="40">
        <f t="shared" si="163"/>
        <v>0</v>
      </c>
      <c r="I99" s="6">
        <v>0</v>
      </c>
      <c r="J99" s="6"/>
      <c r="K99" s="40"/>
      <c r="L99" s="40"/>
      <c r="M99" s="40">
        <f t="shared" si="112"/>
        <v>0</v>
      </c>
      <c r="N99" s="40">
        <f t="shared" si="112"/>
        <v>0</v>
      </c>
      <c r="O99" s="40" t="str">
        <f t="shared" si="112"/>
        <v>-</v>
      </c>
      <c r="P99" s="40" t="str">
        <f t="shared" si="112"/>
        <v>-</v>
      </c>
      <c r="Q99" s="95"/>
    </row>
    <row r="100" spans="1:17" ht="15.75" hidden="1" outlineLevel="4">
      <c r="A100" s="29"/>
      <c r="B100" s="158" t="s">
        <v>479</v>
      </c>
      <c r="C100" s="40">
        <f t="shared" si="161"/>
        <v>0</v>
      </c>
      <c r="D100" s="40">
        <v>0</v>
      </c>
      <c r="E100" s="40"/>
      <c r="F100" s="40"/>
      <c r="G100" s="6"/>
      <c r="H100" s="40">
        <f t="shared" si="163"/>
        <v>0</v>
      </c>
      <c r="I100" s="6">
        <v>0</v>
      </c>
      <c r="J100" s="6"/>
      <c r="K100" s="40"/>
      <c r="L100" s="40"/>
      <c r="M100" s="40" t="str">
        <f t="shared" si="112"/>
        <v>-</v>
      </c>
      <c r="N100" s="40" t="str">
        <f t="shared" si="112"/>
        <v>-</v>
      </c>
      <c r="O100" s="40" t="str">
        <f t="shared" si="112"/>
        <v>-</v>
      </c>
      <c r="P100" s="40" t="str">
        <f t="shared" si="112"/>
        <v>-</v>
      </c>
      <c r="Q100" s="95"/>
    </row>
    <row r="101" spans="1:17" ht="15.75" hidden="1" outlineLevel="4">
      <c r="A101" s="29"/>
      <c r="B101" s="158" t="s">
        <v>480</v>
      </c>
      <c r="C101" s="40">
        <f t="shared" si="161"/>
        <v>0</v>
      </c>
      <c r="D101" s="40">
        <v>0</v>
      </c>
      <c r="E101" s="40"/>
      <c r="F101" s="40"/>
      <c r="G101" s="6"/>
      <c r="H101" s="40">
        <f t="shared" si="163"/>
        <v>0</v>
      </c>
      <c r="I101" s="6">
        <v>0</v>
      </c>
      <c r="J101" s="6"/>
      <c r="K101" s="40"/>
      <c r="L101" s="40"/>
      <c r="M101" s="40" t="str">
        <f t="shared" si="112"/>
        <v>-</v>
      </c>
      <c r="N101" s="40" t="str">
        <f t="shared" si="112"/>
        <v>-</v>
      </c>
      <c r="O101" s="40" t="str">
        <f t="shared" si="112"/>
        <v>-</v>
      </c>
      <c r="P101" s="40" t="str">
        <f t="shared" si="112"/>
        <v>-</v>
      </c>
      <c r="Q101" s="95"/>
    </row>
    <row r="102" spans="1:17" collapsed="1">
      <c r="I102" s="50"/>
      <c r="J102" s="50"/>
      <c r="K102" s="50"/>
      <c r="L102" s="50"/>
      <c r="N102" s="50"/>
      <c r="O102" s="50"/>
      <c r="P102" s="50"/>
    </row>
    <row r="103" spans="1:17">
      <c r="A103" s="5"/>
    </row>
    <row r="106" spans="1:17" ht="18.75">
      <c r="A106" s="188" t="s">
        <v>482</v>
      </c>
      <c r="B106" s="188"/>
      <c r="C106" s="188"/>
      <c r="D106" s="188"/>
      <c r="E106" s="188"/>
      <c r="F106" s="188"/>
      <c r="G106" s="188"/>
      <c r="H106" s="188"/>
      <c r="I106" s="188"/>
      <c r="J106" s="188"/>
      <c r="K106" s="188"/>
      <c r="L106" s="188"/>
      <c r="M106" s="188"/>
      <c r="N106" s="188"/>
      <c r="O106" s="188"/>
      <c r="P106" s="188"/>
      <c r="Q106" s="188"/>
    </row>
    <row r="111" spans="1:17">
      <c r="A111" s="170" t="s">
        <v>481</v>
      </c>
    </row>
  </sheetData>
  <mergeCells count="17">
    <mergeCell ref="M5:M6"/>
    <mergeCell ref="A106:Q106"/>
    <mergeCell ref="N5:P5"/>
    <mergeCell ref="A1:Q1"/>
    <mergeCell ref="A2:Q2"/>
    <mergeCell ref="A4:A6"/>
    <mergeCell ref="B4:B6"/>
    <mergeCell ref="C4:F4"/>
    <mergeCell ref="G4:G6"/>
    <mergeCell ref="H4:K4"/>
    <mergeCell ref="L4:L6"/>
    <mergeCell ref="M4:P4"/>
    <mergeCell ref="Q4:Q6"/>
    <mergeCell ref="C5:C6"/>
    <mergeCell ref="D5:F5"/>
    <mergeCell ref="H5:H6"/>
    <mergeCell ref="I5:K5"/>
  </mergeCells>
  <pageMargins left="0.11811023622047245" right="0.11811023622047245" top="0.59055118110236227" bottom="0.19685039370078741" header="0.31496062992125984" footer="0.31496062992125984"/>
  <pageSetup paperSize="9" scale="66" fitToHeight="14" orientation="landscape" verticalDpi="0" r:id="rId1"/>
  <headerFooter differentFirst="1">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Бр</vt:lpstr>
      <vt:lpstr>Поселения</vt:lpstr>
      <vt:lpstr>Бр!Заголовки_для_печати</vt:lpstr>
      <vt:lpstr>Бр!Область_печати</vt:lpstr>
      <vt:lpstr>Поселения!Область_печати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KononenkoOE</cp:lastModifiedBy>
  <cp:lastPrinted>2014-05-21T05:39:46Z</cp:lastPrinted>
  <dcterms:created xsi:type="dcterms:W3CDTF">2014-04-24T03:02:31Z</dcterms:created>
  <dcterms:modified xsi:type="dcterms:W3CDTF">2014-08-22T09:04:02Z</dcterms:modified>
</cp:coreProperties>
</file>